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2 11 3776 Исакогорка № 2971 Л2,Л3, Л4, Л5, Л7\Лот 1 2974 Л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лот1!$A$1:$CG$54</definedName>
  </definedNames>
  <calcPr calcId="152511"/>
</workbook>
</file>

<file path=xl/calcChain.xml><?xml version="1.0" encoding="utf-8"?>
<calcChain xmlns="http://schemas.openxmlformats.org/spreadsheetml/2006/main">
  <c r="AW35" i="3" l="1"/>
  <c r="AU35" i="3"/>
  <c r="AW34" i="3"/>
  <c r="AV34" i="3"/>
  <c r="AU34" i="3"/>
  <c r="Y10" i="3" l="1"/>
  <c r="Z10" i="3"/>
  <c r="AA10" i="3"/>
  <c r="AB10" i="3"/>
  <c r="AB9" i="3" s="1"/>
  <c r="AC10" i="3"/>
  <c r="AD10" i="3"/>
  <c r="AE10" i="3"/>
  <c r="AE9" i="3" s="1"/>
  <c r="AF10" i="3"/>
  <c r="AF9" i="3" s="1"/>
  <c r="AG10" i="3"/>
  <c r="AH10" i="3"/>
  <c r="AI10" i="3"/>
  <c r="AJ10" i="3"/>
  <c r="AJ9" i="3" s="1"/>
  <c r="AK10" i="3"/>
  <c r="AL10" i="3"/>
  <c r="AM10" i="3"/>
  <c r="AN10" i="3"/>
  <c r="AN9" i="3" s="1"/>
  <c r="AO10" i="3"/>
  <c r="AP10" i="3"/>
  <c r="Y11" i="3"/>
  <c r="Z11" i="3"/>
  <c r="Z9" i="3" s="1"/>
  <c r="AA11" i="3"/>
  <c r="AB11" i="3"/>
  <c r="AC11" i="3"/>
  <c r="AD11" i="3"/>
  <c r="AD9" i="3" s="1"/>
  <c r="AE11" i="3"/>
  <c r="AF11" i="3"/>
  <c r="AG11" i="3"/>
  <c r="AH11" i="3"/>
  <c r="AH9" i="3" s="1"/>
  <c r="AI11" i="3"/>
  <c r="AJ11" i="3"/>
  <c r="AK11" i="3"/>
  <c r="AL11" i="3"/>
  <c r="AL9" i="3" s="1"/>
  <c r="AM11" i="3"/>
  <c r="AN11" i="3"/>
  <c r="AO11" i="3"/>
  <c r="AP11" i="3"/>
  <c r="AP9" i="3" s="1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N22" i="3" s="1"/>
  <c r="AO23" i="3"/>
  <c r="AP23" i="3"/>
  <c r="Y24" i="3"/>
  <c r="Z24" i="3"/>
  <c r="AA24" i="3"/>
  <c r="AB24" i="3"/>
  <c r="AC24" i="3"/>
  <c r="AD24" i="3"/>
  <c r="AE24" i="3"/>
  <c r="AE22" i="3" s="1"/>
  <c r="AF24" i="3"/>
  <c r="AG24" i="3"/>
  <c r="AH24" i="3"/>
  <c r="AI24" i="3"/>
  <c r="AJ24" i="3"/>
  <c r="AK24" i="3"/>
  <c r="AL24" i="3"/>
  <c r="AM24" i="3"/>
  <c r="AN24" i="3"/>
  <c r="AO24" i="3"/>
  <c r="AP24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Y33" i="3"/>
  <c r="AA33" i="3"/>
  <c r="AB33" i="3"/>
  <c r="AC33" i="3"/>
  <c r="AD33" i="3"/>
  <c r="AE33" i="3"/>
  <c r="AG33" i="3"/>
  <c r="AI33" i="3"/>
  <c r="AJ33" i="3"/>
  <c r="AK33" i="3"/>
  <c r="AL33" i="3"/>
  <c r="AM33" i="3"/>
  <c r="AN33" i="3"/>
  <c r="AO33" i="3"/>
  <c r="AP33" i="3"/>
  <c r="E36" i="3"/>
  <c r="F36" i="3"/>
  <c r="G36" i="3"/>
  <c r="H36" i="3"/>
  <c r="I36" i="3"/>
  <c r="J36" i="3"/>
  <c r="K36" i="3"/>
  <c r="L36" i="3"/>
  <c r="M36" i="3"/>
  <c r="N36" i="3"/>
  <c r="O36" i="3"/>
  <c r="P36" i="3"/>
  <c r="E10" i="3"/>
  <c r="E9" i="3" s="1"/>
  <c r="F10" i="3"/>
  <c r="F9" i="3" s="1"/>
  <c r="G10" i="3"/>
  <c r="G9" i="3" s="1"/>
  <c r="H10" i="3"/>
  <c r="H9" i="3" s="1"/>
  <c r="I10" i="3"/>
  <c r="I9" i="3" s="1"/>
  <c r="J10" i="3"/>
  <c r="J9" i="3" s="1"/>
  <c r="K10" i="3"/>
  <c r="K9" i="3" s="1"/>
  <c r="L10" i="3"/>
  <c r="L9" i="3" s="1"/>
  <c r="M10" i="3"/>
  <c r="M9" i="3" s="1"/>
  <c r="N10" i="3"/>
  <c r="N9" i="3" s="1"/>
  <c r="O10" i="3"/>
  <c r="O9" i="3" s="1"/>
  <c r="P10" i="3"/>
  <c r="P9" i="3" s="1"/>
  <c r="E11" i="3"/>
  <c r="F11" i="3"/>
  <c r="G11" i="3"/>
  <c r="H11" i="3"/>
  <c r="I11" i="3"/>
  <c r="J11" i="3"/>
  <c r="K11" i="3"/>
  <c r="L11" i="3"/>
  <c r="M11" i="3"/>
  <c r="N11" i="3"/>
  <c r="O11" i="3"/>
  <c r="P11" i="3"/>
  <c r="E15" i="3"/>
  <c r="E14" i="3" s="1"/>
  <c r="F15" i="3"/>
  <c r="F14" i="3" s="1"/>
  <c r="G15" i="3"/>
  <c r="G14" i="3" s="1"/>
  <c r="H15" i="3"/>
  <c r="H14" i="3" s="1"/>
  <c r="I15" i="3"/>
  <c r="I14" i="3" s="1"/>
  <c r="J15" i="3"/>
  <c r="J14" i="3" s="1"/>
  <c r="K15" i="3"/>
  <c r="K14" i="3" s="1"/>
  <c r="L15" i="3"/>
  <c r="L14" i="3" s="1"/>
  <c r="M15" i="3"/>
  <c r="M14" i="3" s="1"/>
  <c r="N15" i="3"/>
  <c r="N14" i="3" s="1"/>
  <c r="O15" i="3"/>
  <c r="O14" i="3" s="1"/>
  <c r="P15" i="3"/>
  <c r="P14" i="3" s="1"/>
  <c r="E16" i="3"/>
  <c r="F16" i="3"/>
  <c r="G16" i="3"/>
  <c r="H16" i="3"/>
  <c r="I16" i="3"/>
  <c r="J16" i="3"/>
  <c r="K16" i="3"/>
  <c r="L16" i="3"/>
  <c r="M16" i="3"/>
  <c r="N16" i="3"/>
  <c r="O16" i="3"/>
  <c r="P16" i="3"/>
  <c r="E17" i="3"/>
  <c r="F17" i="3"/>
  <c r="G17" i="3"/>
  <c r="H17" i="3"/>
  <c r="I17" i="3"/>
  <c r="J17" i="3"/>
  <c r="K17" i="3"/>
  <c r="L17" i="3"/>
  <c r="M17" i="3"/>
  <c r="N17" i="3"/>
  <c r="O17" i="3"/>
  <c r="P17" i="3"/>
  <c r="E18" i="3"/>
  <c r="F18" i="3"/>
  <c r="G18" i="3"/>
  <c r="H18" i="3"/>
  <c r="I18" i="3"/>
  <c r="J18" i="3"/>
  <c r="K18" i="3"/>
  <c r="L18" i="3"/>
  <c r="M18" i="3"/>
  <c r="N18" i="3"/>
  <c r="O18" i="3"/>
  <c r="P18" i="3"/>
  <c r="E19" i="3"/>
  <c r="F19" i="3"/>
  <c r="G19" i="3"/>
  <c r="H19" i="3"/>
  <c r="I19" i="3"/>
  <c r="J19" i="3"/>
  <c r="K19" i="3"/>
  <c r="L19" i="3"/>
  <c r="M19" i="3"/>
  <c r="N19" i="3"/>
  <c r="O19" i="3"/>
  <c r="P19" i="3"/>
  <c r="E20" i="3"/>
  <c r="F20" i="3"/>
  <c r="G20" i="3"/>
  <c r="H20" i="3"/>
  <c r="I20" i="3"/>
  <c r="J20" i="3"/>
  <c r="K20" i="3"/>
  <c r="L20" i="3"/>
  <c r="M20" i="3"/>
  <c r="N20" i="3"/>
  <c r="O20" i="3"/>
  <c r="P20" i="3"/>
  <c r="E21" i="3"/>
  <c r="F21" i="3"/>
  <c r="G21" i="3"/>
  <c r="H21" i="3"/>
  <c r="I21" i="3"/>
  <c r="J21" i="3"/>
  <c r="K21" i="3"/>
  <c r="L21" i="3"/>
  <c r="M21" i="3"/>
  <c r="N21" i="3"/>
  <c r="O21" i="3"/>
  <c r="P21" i="3"/>
  <c r="E23" i="3"/>
  <c r="E22" i="3" s="1"/>
  <c r="F23" i="3"/>
  <c r="F22" i="3" s="1"/>
  <c r="G23" i="3"/>
  <c r="G22" i="3" s="1"/>
  <c r="H23" i="3"/>
  <c r="H22" i="3" s="1"/>
  <c r="I23" i="3"/>
  <c r="I22" i="3" s="1"/>
  <c r="J23" i="3"/>
  <c r="J22" i="3" s="1"/>
  <c r="K23" i="3"/>
  <c r="K22" i="3" s="1"/>
  <c r="L23" i="3"/>
  <c r="L22" i="3" s="1"/>
  <c r="M23" i="3"/>
  <c r="M22" i="3" s="1"/>
  <c r="N23" i="3"/>
  <c r="N22" i="3" s="1"/>
  <c r="O23" i="3"/>
  <c r="O22" i="3" s="1"/>
  <c r="P23" i="3"/>
  <c r="P22" i="3" s="1"/>
  <c r="E24" i="3"/>
  <c r="F24" i="3"/>
  <c r="G24" i="3"/>
  <c r="H24" i="3"/>
  <c r="I24" i="3"/>
  <c r="J24" i="3"/>
  <c r="K24" i="3"/>
  <c r="L24" i="3"/>
  <c r="M24" i="3"/>
  <c r="N24" i="3"/>
  <c r="O24" i="3"/>
  <c r="P24" i="3"/>
  <c r="E25" i="3"/>
  <c r="F25" i="3"/>
  <c r="G25" i="3"/>
  <c r="H25" i="3"/>
  <c r="I25" i="3"/>
  <c r="J25" i="3"/>
  <c r="K25" i="3"/>
  <c r="L25" i="3"/>
  <c r="M25" i="3"/>
  <c r="N25" i="3"/>
  <c r="O25" i="3"/>
  <c r="P25" i="3"/>
  <c r="E27" i="3"/>
  <c r="E26" i="3" s="1"/>
  <c r="E34" i="3" s="1"/>
  <c r="F27" i="3"/>
  <c r="F26" i="3" s="1"/>
  <c r="F34" i="3" s="1"/>
  <c r="G27" i="3"/>
  <c r="G26" i="3" s="1"/>
  <c r="G34" i="3" s="1"/>
  <c r="H27" i="3"/>
  <c r="H26" i="3" s="1"/>
  <c r="H34" i="3" s="1"/>
  <c r="I27" i="3"/>
  <c r="I26" i="3" s="1"/>
  <c r="I34" i="3" s="1"/>
  <c r="J27" i="3"/>
  <c r="J26" i="3" s="1"/>
  <c r="J34" i="3" s="1"/>
  <c r="K27" i="3"/>
  <c r="K26" i="3" s="1"/>
  <c r="K34" i="3" s="1"/>
  <c r="L27" i="3"/>
  <c r="L26" i="3" s="1"/>
  <c r="L34" i="3" s="1"/>
  <c r="M27" i="3"/>
  <c r="M26" i="3" s="1"/>
  <c r="M34" i="3" s="1"/>
  <c r="N27" i="3"/>
  <c r="N26" i="3" s="1"/>
  <c r="N34" i="3" s="1"/>
  <c r="O27" i="3"/>
  <c r="O26" i="3" s="1"/>
  <c r="O34" i="3" s="1"/>
  <c r="P27" i="3"/>
  <c r="P26" i="3" s="1"/>
  <c r="P34" i="3" s="1"/>
  <c r="E28" i="3"/>
  <c r="F28" i="3"/>
  <c r="G28" i="3"/>
  <c r="H28" i="3"/>
  <c r="I28" i="3"/>
  <c r="J28" i="3"/>
  <c r="K28" i="3"/>
  <c r="L28" i="3"/>
  <c r="M28" i="3"/>
  <c r="N28" i="3"/>
  <c r="O28" i="3"/>
  <c r="P28" i="3"/>
  <c r="E29" i="3"/>
  <c r="F29" i="3"/>
  <c r="G29" i="3"/>
  <c r="H29" i="3"/>
  <c r="I29" i="3"/>
  <c r="J29" i="3"/>
  <c r="K29" i="3"/>
  <c r="L29" i="3"/>
  <c r="M29" i="3"/>
  <c r="N29" i="3"/>
  <c r="O29" i="3"/>
  <c r="P29" i="3"/>
  <c r="E30" i="3"/>
  <c r="F30" i="3"/>
  <c r="G30" i="3"/>
  <c r="H30" i="3"/>
  <c r="I30" i="3"/>
  <c r="J30" i="3"/>
  <c r="K30" i="3"/>
  <c r="L30" i="3"/>
  <c r="M30" i="3"/>
  <c r="N30" i="3"/>
  <c r="O30" i="3"/>
  <c r="P30" i="3"/>
  <c r="E31" i="3"/>
  <c r="F31" i="3"/>
  <c r="G31" i="3"/>
  <c r="H31" i="3"/>
  <c r="I31" i="3"/>
  <c r="J31" i="3"/>
  <c r="K31" i="3"/>
  <c r="L31" i="3"/>
  <c r="M31" i="3"/>
  <c r="N31" i="3"/>
  <c r="O31" i="3"/>
  <c r="P31" i="3"/>
  <c r="E32" i="3"/>
  <c r="F32" i="3"/>
  <c r="G32" i="3"/>
  <c r="H32" i="3"/>
  <c r="I32" i="3"/>
  <c r="J32" i="3"/>
  <c r="K32" i="3"/>
  <c r="L32" i="3"/>
  <c r="M32" i="3"/>
  <c r="N32" i="3"/>
  <c r="O32" i="3"/>
  <c r="P32" i="3"/>
  <c r="E33" i="3"/>
  <c r="F33" i="3"/>
  <c r="G33" i="3"/>
  <c r="H33" i="3"/>
  <c r="I33" i="3"/>
  <c r="J33" i="3"/>
  <c r="K33" i="3"/>
  <c r="L33" i="3"/>
  <c r="M33" i="3"/>
  <c r="N33" i="3"/>
  <c r="O33" i="3"/>
  <c r="P33" i="3"/>
  <c r="D19" i="3"/>
  <c r="AP26" i="3" l="1"/>
  <c r="AP34" i="3" s="1"/>
  <c r="AP36" i="3" s="1"/>
  <c r="AP22" i="3"/>
  <c r="AP14" i="3"/>
  <c r="AO22" i="3"/>
  <c r="AO9" i="3"/>
  <c r="AO26" i="3"/>
  <c r="AO34" i="3" s="1"/>
  <c r="AO36" i="3" s="1"/>
  <c r="AO14" i="3"/>
  <c r="AN26" i="3"/>
  <c r="AN14" i="3"/>
  <c r="AM22" i="3"/>
  <c r="AM9" i="3"/>
  <c r="AM26" i="3"/>
  <c r="AM14" i="3"/>
  <c r="AL26" i="3"/>
  <c r="AL34" i="3" s="1"/>
  <c r="AL36" i="3" s="1"/>
  <c r="AL22" i="3"/>
  <c r="AL14" i="3"/>
  <c r="AK22" i="3"/>
  <c r="AK9" i="3"/>
  <c r="AK26" i="3"/>
  <c r="AK34" i="3" s="1"/>
  <c r="AK36" i="3" s="1"/>
  <c r="AK14" i="3"/>
  <c r="AJ26" i="3"/>
  <c r="AJ22" i="3"/>
  <c r="AJ14" i="3"/>
  <c r="AI22" i="3"/>
  <c r="AI9" i="3"/>
  <c r="AI26" i="3"/>
  <c r="AI14" i="3"/>
  <c r="AH26" i="3"/>
  <c r="AH22" i="3"/>
  <c r="AH14" i="3"/>
  <c r="AG22" i="3"/>
  <c r="AG9" i="3"/>
  <c r="AG26" i="3"/>
  <c r="AG14" i="3"/>
  <c r="AF26" i="3"/>
  <c r="AF14" i="3"/>
  <c r="AF34" i="3" s="1"/>
  <c r="AF36" i="3" s="1"/>
  <c r="AF22" i="3"/>
  <c r="AE26" i="3"/>
  <c r="AE14" i="3"/>
  <c r="AD26" i="3"/>
  <c r="AD22" i="3"/>
  <c r="AD14" i="3"/>
  <c r="AC22" i="3"/>
  <c r="AC9" i="3"/>
  <c r="AC26" i="3"/>
  <c r="AC34" i="3" s="1"/>
  <c r="AC36" i="3" s="1"/>
  <c r="AC14" i="3"/>
  <c r="AB26" i="3"/>
  <c r="AB22" i="3"/>
  <c r="AB14" i="3"/>
  <c r="AA22" i="3"/>
  <c r="AA9" i="3"/>
  <c r="AA26" i="3"/>
  <c r="AA14" i="3"/>
  <c r="Z26" i="3"/>
  <c r="Z34" i="3" s="1"/>
  <c r="Z36" i="3" s="1"/>
  <c r="Z22" i="3"/>
  <c r="Z14" i="3"/>
  <c r="Y22" i="3"/>
  <c r="Y9" i="3"/>
  <c r="Y26" i="3"/>
  <c r="Y34" i="3" s="1"/>
  <c r="Y36" i="3" s="1"/>
  <c r="Y14" i="3"/>
  <c r="AN34" i="3"/>
  <c r="AN36" i="3" s="1"/>
  <c r="AJ34" i="3"/>
  <c r="AJ36" i="3" s="1"/>
  <c r="AB34" i="3"/>
  <c r="AB36" i="3" s="1"/>
  <c r="AH34" i="3"/>
  <c r="AH36" i="3" s="1"/>
  <c r="AD34" i="3"/>
  <c r="AD36" i="3" s="1"/>
  <c r="AT33" i="3"/>
  <c r="AT32" i="3"/>
  <c r="AT31" i="3"/>
  <c r="AT30" i="3"/>
  <c r="X29" i="3"/>
  <c r="AT29" i="3"/>
  <c r="AT28" i="3"/>
  <c r="AT27" i="3"/>
  <c r="AT25" i="3"/>
  <c r="AT24" i="3"/>
  <c r="AT23" i="3"/>
  <c r="AT21" i="3"/>
  <c r="AT20" i="3"/>
  <c r="AT19" i="3"/>
  <c r="AT18" i="3"/>
  <c r="AT17" i="3"/>
  <c r="AT16" i="3"/>
  <c r="AT15" i="3"/>
  <c r="AT11" i="3"/>
  <c r="AT10" i="3"/>
  <c r="AT9" i="3" s="1"/>
  <c r="AS26" i="3"/>
  <c r="AS22" i="3"/>
  <c r="AS14" i="3"/>
  <c r="AS9" i="3"/>
  <c r="AS36" i="3" s="1"/>
  <c r="X33" i="3"/>
  <c r="X32" i="3"/>
  <c r="X31" i="3"/>
  <c r="X30" i="3"/>
  <c r="X28" i="3"/>
  <c r="X27" i="3"/>
  <c r="X25" i="3"/>
  <c r="X24" i="3"/>
  <c r="X23" i="3"/>
  <c r="X21" i="3"/>
  <c r="X20" i="3"/>
  <c r="X19" i="3"/>
  <c r="X18" i="3"/>
  <c r="X17" i="3"/>
  <c r="X16" i="3"/>
  <c r="X15" i="3"/>
  <c r="X11" i="3"/>
  <c r="X10" i="3"/>
  <c r="W26" i="3"/>
  <c r="W22" i="3"/>
  <c r="W14" i="3"/>
  <c r="W9" i="3"/>
  <c r="T32" i="3"/>
  <c r="T31" i="3"/>
  <c r="T30" i="3"/>
  <c r="T29" i="3"/>
  <c r="T28" i="3"/>
  <c r="T27" i="3"/>
  <c r="T25" i="3"/>
  <c r="T24" i="3"/>
  <c r="T23" i="3"/>
  <c r="T21" i="3"/>
  <c r="T20" i="3"/>
  <c r="T19" i="3"/>
  <c r="T18" i="3"/>
  <c r="T17" i="3"/>
  <c r="T16" i="3"/>
  <c r="T15" i="3"/>
  <c r="T11" i="3"/>
  <c r="T10" i="3"/>
  <c r="S26" i="3"/>
  <c r="S22" i="3"/>
  <c r="S14" i="3"/>
  <c r="S9" i="3"/>
  <c r="AG34" i="3" l="1"/>
  <c r="AG36" i="3" s="1"/>
  <c r="AM34" i="3"/>
  <c r="AM36" i="3" s="1"/>
  <c r="AI34" i="3"/>
  <c r="AI36" i="3" s="1"/>
  <c r="AE34" i="3"/>
  <c r="AE36" i="3" s="1"/>
  <c r="AA34" i="3"/>
  <c r="AA36" i="3" s="1"/>
  <c r="X22" i="3"/>
  <c r="T22" i="3"/>
  <c r="W36" i="3"/>
  <c r="AT26" i="3"/>
  <c r="AT22" i="3"/>
  <c r="AT14" i="3"/>
  <c r="X26" i="3"/>
  <c r="X14" i="3"/>
  <c r="X9" i="3"/>
  <c r="T26" i="3"/>
  <c r="T14" i="3"/>
  <c r="T9" i="3"/>
  <c r="D33" i="3"/>
  <c r="D32" i="3"/>
  <c r="D31" i="3"/>
  <c r="D30" i="3"/>
  <c r="D29" i="3"/>
  <c r="D28" i="3"/>
  <c r="D27" i="3"/>
  <c r="D25" i="3"/>
  <c r="D24" i="3"/>
  <c r="D23" i="3"/>
  <c r="D21" i="3"/>
  <c r="D20" i="3"/>
  <c r="D18" i="3"/>
  <c r="D17" i="3"/>
  <c r="D16" i="3"/>
  <c r="D15" i="3"/>
  <c r="D11" i="3"/>
  <c r="D10" i="3"/>
  <c r="C26" i="3"/>
  <c r="C22" i="3"/>
  <c r="C14" i="3"/>
  <c r="C9" i="3"/>
  <c r="AT34" i="3" l="1"/>
  <c r="AT36" i="3" s="1"/>
  <c r="X34" i="3"/>
  <c r="X36" i="3" s="1"/>
  <c r="T34" i="3"/>
  <c r="T36" i="3" s="1"/>
  <c r="D26" i="3"/>
  <c r="D22" i="3"/>
  <c r="D14" i="3"/>
  <c r="D9" i="3"/>
  <c r="D34" i="3" l="1"/>
  <c r="D36" i="3" s="1"/>
</calcChain>
</file>

<file path=xl/sharedStrings.xml><?xml version="1.0" encoding="utf-8"?>
<sst xmlns="http://schemas.openxmlformats.org/spreadsheetml/2006/main" count="273" uniqueCount="101">
  <si>
    <t>месяцы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</si>
  <si>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</si>
  <si>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</si>
  <si>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</si>
  <si>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</si>
  <si>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</si>
  <si>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</si>
  <si>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</si>
  <si>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</si>
  <si>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</si>
  <si>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</si>
  <si>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</si>
  <si>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</si>
  <si>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</si>
  <si>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</si>
  <si>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</si>
  <si>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</si>
  <si>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</si>
  <si>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</si>
  <si>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</si>
  <si>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</si>
  <si>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</si>
  <si>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</si>
  <si>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</si>
  <si>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</si>
  <si>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</si>
  <si>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</si>
  <si>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>2 раз(а) в месяц</t>
  </si>
  <si>
    <t>2 раз(а) в год при необходимости</t>
  </si>
  <si>
    <t>постоянно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</si>
  <si>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</si>
  <si>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</si>
  <si>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</si>
  <si>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</si>
  <si>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</si>
  <si>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>6 раз(а) в год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</si>
  <si>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</si>
  <si>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</si>
  <si>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</si>
  <si>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</si>
  <si>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</si>
  <si>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</si>
  <si>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</si>
  <si>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</si>
  <si>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</si>
  <si>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</si>
  <si>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</si>
  <si>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</si>
  <si>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</si>
  <si>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</si>
  <si>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</si>
  <si>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</si>
  <si>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</si>
  <si>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</si>
  <si>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</si>
  <si>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</si>
  <si>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деревянный не благоустроенный без канализации, без ХВС (колонка) с  центр отоплением</t>
  </si>
  <si>
    <t>12. Проверка исправности, работоспособности, регулировка и техническое обслуживание тепловых пунктов, насосов, запорной арматуры,    обслуживание и ремонт бойлерных, удаление воздуха из системы отопления. Контроль состояния герметичности участков трубопроводов.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</si>
  <si>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</si>
  <si>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 xml:space="preserve"> Проверка наличия тяги в дымовентиляционных каналах  2 раз(а) в год. Проверка заземления оболочки электрокабеля, замеры сопротивления 4 раз(а) в год. . Регулировка систем отопления 2 раза в год. Консервация и расконсервация системы отопления 1 раз в год.</t>
  </si>
  <si>
    <t>постоянно
на системах теплоснабжения, газоснабжения, энергоснабжения</t>
  </si>
  <si>
    <t xml:space="preserve">12.Проверка исправности, работоспособности, регулировка и техническое обслуживание , насосов, запорной арматуры,   систем водоснабжения,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</si>
  <si>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проверка автоматических регуляторов и устройств,   проверка исправности и работоспособности оборудования  водоподкачек в многоквартирных домах. Ремонт выключателей, замена ламп.</t>
  </si>
  <si>
    <t xml:space="preserve"> деревянный не благоустроенный без канализации, с печным отоплением (без центр отопления) и ХВС (водопровод)</t>
  </si>
  <si>
    <t xml:space="preserve"> МВК признанный аварийным    деревянный не благоустроенный без канализации, с печным отоплением (без центр отопления) и ХВС (водопровод)</t>
  </si>
  <si>
    <t>Лот № 1 Исакогорский и Цигломенский территориальный округ</t>
  </si>
  <si>
    <t>ул. Пирсовая</t>
  </si>
  <si>
    <t>13</t>
  </si>
  <si>
    <t>71</t>
  </si>
  <si>
    <t>72</t>
  </si>
  <si>
    <t>73</t>
  </si>
  <si>
    <t>74</t>
  </si>
  <si>
    <t>75</t>
  </si>
  <si>
    <t>77</t>
  </si>
  <si>
    <t>78</t>
  </si>
  <si>
    <t>81</t>
  </si>
  <si>
    <t>82</t>
  </si>
  <si>
    <t>83</t>
  </si>
  <si>
    <t>85</t>
  </si>
  <si>
    <t>86</t>
  </si>
  <si>
    <t>71,к.1</t>
  </si>
  <si>
    <t>15</t>
  </si>
  <si>
    <t>16</t>
  </si>
  <si>
    <t>19</t>
  </si>
  <si>
    <t>21</t>
  </si>
  <si>
    <t>24</t>
  </si>
  <si>
    <t>25</t>
  </si>
  <si>
    <t>26</t>
  </si>
  <si>
    <t>28</t>
  </si>
  <si>
    <t>29</t>
  </si>
  <si>
    <t>33</t>
  </si>
  <si>
    <t>35</t>
  </si>
  <si>
    <t>37</t>
  </si>
  <si>
    <t>39</t>
  </si>
  <si>
    <t>43</t>
  </si>
  <si>
    <t>47</t>
  </si>
  <si>
    <t>48</t>
  </si>
  <si>
    <t>49</t>
  </si>
  <si>
    <t>50</t>
  </si>
  <si>
    <t>52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</si>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</sst>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4" fontId="7" fillId="3" borderId="6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4"/>
  <sheetViews>
    <sheetView tabSelected="1" view="pageBreakPreview" topLeftCell="AM28" zoomScale="86" zoomScaleNormal="100" zoomScaleSheetLayoutView="86" workbookViewId="0">
      <selection activeCell="AY37" sqref="AY37"/>
    </sheetView>
  </sheetViews>
  <sheetFormatPr defaultRowHeight="12.75" x14ac:dyDescent="0.2"/>
  <cols>
    <col min="1" max="1" width="70.140625" style="22" customWidth="1"/>
    <col min="2" max="2" width="34.7109375" style="15" customWidth="1"/>
    <col min="3" max="3" width="27.140625" style="15" customWidth="1"/>
    <col min="4" max="16" width="14.140625" style="21" customWidth="1"/>
    <col min="17" max="17" width="72.85546875" customWidth="1"/>
    <col min="18" max="19" width="34.28515625" customWidth="1"/>
    <col min="20" max="20" width="16.28515625" customWidth="1"/>
    <col min="21" max="21" width="72.85546875" customWidth="1"/>
    <col min="22" max="22" width="34.28515625" customWidth="1"/>
    <col min="23" max="23" width="31.140625" customWidth="1"/>
    <col min="24" max="24" width="9.42578125" customWidth="1"/>
    <col min="25" max="25" width="9" customWidth="1"/>
    <col min="26" max="27" width="9.85546875" customWidth="1"/>
    <col min="43" max="43" width="72.85546875" style="43" customWidth="1"/>
    <col min="44" max="45" width="34.28515625" style="43" customWidth="1"/>
    <col min="46" max="46" width="9.140625" style="43"/>
    <col min="47" max="47" width="17.85546875" style="43" customWidth="1"/>
    <col min="48" max="48" width="20.140625" style="43" customWidth="1"/>
    <col min="49" max="49" width="17.7109375" style="43" customWidth="1"/>
    <col min="50" max="50" width="9.140625" style="43"/>
    <col min="51" max="51" width="72.85546875" style="43" customWidth="1"/>
    <col min="52" max="53" width="34.28515625" style="43" customWidth="1"/>
    <col min="54" max="54" width="9.140625" style="43"/>
    <col min="55" max="55" width="72.85546875" style="43" customWidth="1"/>
    <col min="56" max="57" width="34.28515625" style="43" customWidth="1"/>
    <col min="58" max="58" width="9.140625" style="43"/>
    <col min="59" max="59" width="72.85546875" style="43" customWidth="1"/>
    <col min="60" max="61" width="34.28515625" style="43" customWidth="1"/>
    <col min="62" max="62" width="9.140625" style="43"/>
    <col min="63" max="63" width="72.85546875" style="43" customWidth="1"/>
    <col min="64" max="65" width="34.28515625" style="43" customWidth="1"/>
    <col min="66" max="66" width="9.140625" style="43"/>
    <col min="67" max="67" width="72.85546875" style="43" customWidth="1"/>
    <col min="68" max="69" width="34.28515625" style="43" customWidth="1"/>
    <col min="70" max="70" width="9.140625" style="43"/>
    <col min="71" max="71" width="72.85546875" style="43" customWidth="1"/>
    <col min="72" max="73" width="34.28515625" style="43" customWidth="1"/>
    <col min="74" max="74" width="9.140625" style="43"/>
  </cols>
  <sheetData>
    <row r="1" spans="1:74" s="1" customFormat="1" ht="16.5" customHeight="1" x14ac:dyDescent="0.25">
      <c r="A1" s="14" t="s">
        <v>16</v>
      </c>
      <c r="B1" s="14"/>
      <c r="C1" s="11"/>
      <c r="D1" s="7" t="s">
        <v>30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</row>
    <row r="2" spans="1:74" s="1" customFormat="1" ht="16.5" customHeight="1" x14ac:dyDescent="0.25">
      <c r="A2" s="14" t="s">
        <v>15</v>
      </c>
      <c r="B2" s="14"/>
      <c r="C2" s="11"/>
      <c r="D2" s="3" t="s">
        <v>31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</row>
    <row r="3" spans="1:74" s="1" customFormat="1" ht="16.5" customHeight="1" x14ac:dyDescent="0.25">
      <c r="A3" s="14" t="s">
        <v>14</v>
      </c>
      <c r="B3" s="14"/>
      <c r="C3" s="11"/>
      <c r="D3" s="3" t="s">
        <v>32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</row>
    <row r="4" spans="1:74" s="1" customFormat="1" ht="16.5" customHeight="1" x14ac:dyDescent="0.2">
      <c r="A4" s="14" t="s">
        <v>13</v>
      </c>
      <c r="B4" s="14"/>
      <c r="C4" s="1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</row>
    <row r="5" spans="1:74" s="1" customFormat="1" x14ac:dyDescent="0.2">
      <c r="A5" s="25" t="s">
        <v>65</v>
      </c>
      <c r="B5" s="15"/>
      <c r="C5" s="15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</row>
    <row r="6" spans="1:74" s="1" customFormat="1" ht="43.5" customHeight="1" x14ac:dyDescent="0.2">
      <c r="A6" s="48" t="s">
        <v>12</v>
      </c>
      <c r="B6" s="48" t="s">
        <v>10</v>
      </c>
      <c r="C6" s="44" t="s">
        <v>11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8" t="s">
        <v>12</v>
      </c>
      <c r="R6" s="48" t="s">
        <v>10</v>
      </c>
      <c r="S6" s="44" t="s">
        <v>11</v>
      </c>
      <c r="T6" s="49" t="s">
        <v>66</v>
      </c>
      <c r="U6" s="48" t="s">
        <v>12</v>
      </c>
      <c r="V6" s="48" t="s">
        <v>10</v>
      </c>
      <c r="W6" s="44" t="s">
        <v>11</v>
      </c>
      <c r="X6" s="47" t="s">
        <v>66</v>
      </c>
      <c r="Y6" s="47" t="s">
        <v>66</v>
      </c>
      <c r="Z6" s="47" t="s">
        <v>66</v>
      </c>
      <c r="AA6" s="47" t="s">
        <v>66</v>
      </c>
      <c r="AB6" s="47" t="s">
        <v>66</v>
      </c>
      <c r="AC6" s="47" t="s">
        <v>66</v>
      </c>
      <c r="AD6" s="47" t="s">
        <v>66</v>
      </c>
      <c r="AE6" s="47" t="s">
        <v>66</v>
      </c>
      <c r="AF6" s="47" t="s">
        <v>66</v>
      </c>
      <c r="AG6" s="47" t="s">
        <v>66</v>
      </c>
      <c r="AH6" s="47" t="s">
        <v>66</v>
      </c>
      <c r="AI6" s="47" t="s">
        <v>66</v>
      </c>
      <c r="AJ6" s="47" t="s">
        <v>66</v>
      </c>
      <c r="AK6" s="47" t="s">
        <v>66</v>
      </c>
      <c r="AL6" s="47" t="s">
        <v>66</v>
      </c>
      <c r="AM6" s="47" t="s">
        <v>66</v>
      </c>
      <c r="AN6" s="47" t="s">
        <v>66</v>
      </c>
      <c r="AO6" s="47" t="s">
        <v>66</v>
      </c>
      <c r="AP6" s="47" t="s">
        <v>66</v>
      </c>
      <c r="AQ6" s="48" t="s">
        <v>12</v>
      </c>
      <c r="AR6" s="48" t="s">
        <v>10</v>
      </c>
      <c r="AS6" s="44" t="s">
        <v>11</v>
      </c>
      <c r="AT6" s="47" t="s">
        <v>66</v>
      </c>
    </row>
    <row r="7" spans="1:74" s="4" customFormat="1" ht="71.25" customHeight="1" x14ac:dyDescent="0.2">
      <c r="A7" s="48"/>
      <c r="B7" s="48"/>
      <c r="C7" s="48" t="s">
        <v>55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8"/>
      <c r="R7" s="48"/>
      <c r="S7" s="48" t="s">
        <v>56</v>
      </c>
      <c r="T7" s="49"/>
      <c r="U7" s="48"/>
      <c r="V7" s="48"/>
      <c r="W7" s="48" t="s">
        <v>63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8"/>
      <c r="AR7" s="48"/>
      <c r="AS7" s="48" t="s">
        <v>64</v>
      </c>
      <c r="AT7" s="47"/>
    </row>
    <row r="8" spans="1:74" s="4" customFormat="1" ht="22.5" customHeight="1" x14ac:dyDescent="0.2">
      <c r="A8" s="48"/>
      <c r="B8" s="48"/>
      <c r="C8" s="48"/>
      <c r="D8" s="23" t="s">
        <v>67</v>
      </c>
      <c r="E8" s="23" t="s">
        <v>68</v>
      </c>
      <c r="F8" s="23" t="s">
        <v>69</v>
      </c>
      <c r="G8" s="23" t="s">
        <v>70</v>
      </c>
      <c r="H8" s="23" t="s">
        <v>71</v>
      </c>
      <c r="I8" s="23" t="s">
        <v>72</v>
      </c>
      <c r="J8" s="23" t="s">
        <v>73</v>
      </c>
      <c r="K8" s="23" t="s">
        <v>74</v>
      </c>
      <c r="L8" s="23" t="s">
        <v>75</v>
      </c>
      <c r="M8" s="23" t="s">
        <v>76</v>
      </c>
      <c r="N8" s="23" t="s">
        <v>77</v>
      </c>
      <c r="O8" s="23" t="s">
        <v>78</v>
      </c>
      <c r="P8" s="23" t="s">
        <v>79</v>
      </c>
      <c r="Q8" s="48"/>
      <c r="R8" s="48"/>
      <c r="S8" s="48"/>
      <c r="T8" s="46" t="s">
        <v>80</v>
      </c>
      <c r="U8" s="48"/>
      <c r="V8" s="48"/>
      <c r="W8" s="48"/>
      <c r="X8" s="23" t="s">
        <v>81</v>
      </c>
      <c r="Y8" s="23" t="s">
        <v>82</v>
      </c>
      <c r="Z8" s="23" t="s">
        <v>83</v>
      </c>
      <c r="AA8" s="23" t="s">
        <v>84</v>
      </c>
      <c r="AB8" s="23" t="s">
        <v>85</v>
      </c>
      <c r="AC8" s="23" t="s">
        <v>86</v>
      </c>
      <c r="AD8" s="23" t="s">
        <v>87</v>
      </c>
      <c r="AE8" s="23" t="s">
        <v>88</v>
      </c>
      <c r="AF8" s="23" t="s">
        <v>89</v>
      </c>
      <c r="AG8" s="23" t="s">
        <v>90</v>
      </c>
      <c r="AH8" s="23" t="s">
        <v>91</v>
      </c>
      <c r="AI8" s="23" t="s">
        <v>92</v>
      </c>
      <c r="AJ8" s="23" t="s">
        <v>93</v>
      </c>
      <c r="AK8" s="23" t="s">
        <v>94</v>
      </c>
      <c r="AL8" s="23" t="s">
        <v>95</v>
      </c>
      <c r="AM8" s="23" t="s">
        <v>96</v>
      </c>
      <c r="AN8" s="23" t="s">
        <v>97</v>
      </c>
      <c r="AO8" s="23" t="s">
        <v>98</v>
      </c>
      <c r="AP8" s="23" t="s">
        <v>99</v>
      </c>
      <c r="AQ8" s="48"/>
      <c r="AR8" s="48"/>
      <c r="AS8" s="48"/>
      <c r="AT8" s="23" t="s">
        <v>100</v>
      </c>
    </row>
    <row r="9" spans="1:74" s="1" customFormat="1" ht="12.75" customHeight="1" x14ac:dyDescent="0.2">
      <c r="A9" s="27" t="s">
        <v>9</v>
      </c>
      <c r="B9" s="28"/>
      <c r="C9" s="29">
        <f>SUM(C10:C11)</f>
        <v>1.17</v>
      </c>
      <c r="D9" s="6">
        <f t="shared" ref="D9:P9" si="0">SUM(D10:D13)</f>
        <v>7158.9960000000001</v>
      </c>
      <c r="E9" s="6">
        <f t="shared" si="0"/>
        <v>7348.5359999999991</v>
      </c>
      <c r="F9" s="6">
        <f t="shared" si="0"/>
        <v>7422.9480000000003</v>
      </c>
      <c r="G9" s="6">
        <f t="shared" si="0"/>
        <v>4497.0119999999997</v>
      </c>
      <c r="H9" s="6">
        <f t="shared" si="0"/>
        <v>4544.7479999999996</v>
      </c>
      <c r="I9" s="6">
        <f t="shared" si="0"/>
        <v>4680.9359999999997</v>
      </c>
      <c r="J9" s="6">
        <f t="shared" si="0"/>
        <v>4561.5959999999995</v>
      </c>
      <c r="K9" s="6">
        <f t="shared" si="0"/>
        <v>4593.8879999999999</v>
      </c>
      <c r="L9" s="6">
        <f t="shared" si="0"/>
        <v>7128.1080000000002</v>
      </c>
      <c r="M9" s="6">
        <f t="shared" si="0"/>
        <v>7276.9319999999989</v>
      </c>
      <c r="N9" s="6">
        <f t="shared" si="0"/>
        <v>4588.2719999999999</v>
      </c>
      <c r="O9" s="6">
        <f t="shared" si="0"/>
        <v>4585.4639999999999</v>
      </c>
      <c r="P9" s="6">
        <f t="shared" si="0"/>
        <v>4657.0679999999993</v>
      </c>
      <c r="Q9" s="27" t="s">
        <v>9</v>
      </c>
      <c r="R9" s="28"/>
      <c r="S9" s="29">
        <f>SUM(S10:S13)</f>
        <v>1.17</v>
      </c>
      <c r="T9" s="6">
        <f t="shared" ref="T9" si="1">SUM(T10:T13)</f>
        <v>8648.64</v>
      </c>
      <c r="U9" s="27" t="s">
        <v>9</v>
      </c>
      <c r="V9" s="28"/>
      <c r="W9" s="29">
        <f>SUM(W10:W11)</f>
        <v>1.17</v>
      </c>
      <c r="X9" s="6">
        <f t="shared" ref="X9:AP9" si="2">SUM(X10:X13)</f>
        <v>10003.5</v>
      </c>
      <c r="Y9" s="6">
        <f t="shared" si="2"/>
        <v>6485.0759999999991</v>
      </c>
      <c r="Z9" s="6">
        <f t="shared" si="2"/>
        <v>8617.7520000000004</v>
      </c>
      <c r="AA9" s="6">
        <f t="shared" si="2"/>
        <v>6511.7520000000004</v>
      </c>
      <c r="AB9" s="6">
        <f t="shared" si="2"/>
        <v>8600.9040000000005</v>
      </c>
      <c r="AC9" s="6">
        <f t="shared" si="2"/>
        <v>6462.6119999999992</v>
      </c>
      <c r="AD9" s="6">
        <f t="shared" si="2"/>
        <v>7407.5040000000008</v>
      </c>
      <c r="AE9" s="6">
        <f t="shared" si="2"/>
        <v>5830.8119999999999</v>
      </c>
      <c r="AF9" s="6">
        <f t="shared" si="2"/>
        <v>5753.5919999999996</v>
      </c>
      <c r="AG9" s="6">
        <f t="shared" si="2"/>
        <v>6691.4639999999999</v>
      </c>
      <c r="AH9" s="6">
        <f t="shared" si="2"/>
        <v>7192.6919999999991</v>
      </c>
      <c r="AI9" s="6">
        <f t="shared" si="2"/>
        <v>9819.5759999999991</v>
      </c>
      <c r="AJ9" s="6">
        <f t="shared" si="2"/>
        <v>7180.0559999999987</v>
      </c>
      <c r="AK9" s="6">
        <f t="shared" si="2"/>
        <v>10045.619999999999</v>
      </c>
      <c r="AL9" s="6">
        <f t="shared" si="2"/>
        <v>9828</v>
      </c>
      <c r="AM9" s="6">
        <f t="shared" si="2"/>
        <v>7382.2319999999991</v>
      </c>
      <c r="AN9" s="6">
        <f t="shared" si="2"/>
        <v>9823.7880000000005</v>
      </c>
      <c r="AO9" s="6">
        <f t="shared" si="2"/>
        <v>7326.0720000000001</v>
      </c>
      <c r="AP9" s="6">
        <f t="shared" si="2"/>
        <v>7310.6280000000006</v>
      </c>
      <c r="AQ9" s="27" t="s">
        <v>9</v>
      </c>
      <c r="AR9" s="28"/>
      <c r="AS9" s="29">
        <f>SUM(AS10:AS13)</f>
        <v>0</v>
      </c>
      <c r="AT9" s="6">
        <f t="shared" ref="AT9" si="3">SUM(AT10:AT13)</f>
        <v>0</v>
      </c>
    </row>
    <row r="10" spans="1:74" s="1" customFormat="1" ht="12.75" customHeight="1" x14ac:dyDescent="0.2">
      <c r="A10" s="32" t="s">
        <v>17</v>
      </c>
      <c r="B10" s="28" t="s">
        <v>36</v>
      </c>
      <c r="C10" s="28">
        <v>0.99</v>
      </c>
      <c r="D10" s="12">
        <f>$C$10*D35*12</f>
        <v>6057.6120000000001</v>
      </c>
      <c r="E10" s="12">
        <f t="shared" ref="E10:P10" si="4">$C$10*E35*12</f>
        <v>6217.9919999999993</v>
      </c>
      <c r="F10" s="12">
        <f t="shared" si="4"/>
        <v>6280.9560000000001</v>
      </c>
      <c r="G10" s="12">
        <f t="shared" si="4"/>
        <v>3805.1639999999998</v>
      </c>
      <c r="H10" s="12">
        <f t="shared" si="4"/>
        <v>3845.5559999999996</v>
      </c>
      <c r="I10" s="12">
        <f t="shared" si="4"/>
        <v>3960.7919999999995</v>
      </c>
      <c r="J10" s="12">
        <f t="shared" si="4"/>
        <v>3859.8119999999994</v>
      </c>
      <c r="K10" s="12">
        <f t="shared" si="4"/>
        <v>3887.136</v>
      </c>
      <c r="L10" s="12">
        <f t="shared" si="4"/>
        <v>6031.4759999999997</v>
      </c>
      <c r="M10" s="12">
        <f t="shared" si="4"/>
        <v>6157.4039999999995</v>
      </c>
      <c r="N10" s="12">
        <f t="shared" si="4"/>
        <v>3882.384</v>
      </c>
      <c r="O10" s="12">
        <f t="shared" si="4"/>
        <v>3880.0079999999998</v>
      </c>
      <c r="P10" s="12">
        <f t="shared" si="4"/>
        <v>3940.5959999999995</v>
      </c>
      <c r="Q10" s="32" t="s">
        <v>17</v>
      </c>
      <c r="R10" s="28" t="s">
        <v>27</v>
      </c>
      <c r="S10" s="28">
        <v>0.99</v>
      </c>
      <c r="T10" s="12">
        <f>$S$10*T35*12</f>
        <v>7318.08</v>
      </c>
      <c r="U10" s="32" t="s">
        <v>17</v>
      </c>
      <c r="V10" s="28" t="s">
        <v>36</v>
      </c>
      <c r="W10" s="28">
        <v>0.99</v>
      </c>
      <c r="X10" s="12">
        <f>$W$10*X35*12</f>
        <v>8464.5</v>
      </c>
      <c r="Y10" s="12">
        <f t="shared" ref="Y10:AP10" si="5">$W$10*Y35*12</f>
        <v>5487.3719999999994</v>
      </c>
      <c r="Z10" s="12">
        <f t="shared" si="5"/>
        <v>7291.9439999999995</v>
      </c>
      <c r="AA10" s="12">
        <f t="shared" si="5"/>
        <v>5509.9440000000004</v>
      </c>
      <c r="AB10" s="12">
        <f t="shared" si="5"/>
        <v>7277.6880000000001</v>
      </c>
      <c r="AC10" s="12">
        <f t="shared" si="5"/>
        <v>5468.3639999999996</v>
      </c>
      <c r="AD10" s="12">
        <f t="shared" si="5"/>
        <v>6267.8880000000008</v>
      </c>
      <c r="AE10" s="12">
        <f t="shared" si="5"/>
        <v>4933.7640000000001</v>
      </c>
      <c r="AF10" s="12">
        <f t="shared" si="5"/>
        <v>4868.424</v>
      </c>
      <c r="AG10" s="12">
        <f t="shared" si="5"/>
        <v>5662.0079999999998</v>
      </c>
      <c r="AH10" s="12">
        <f t="shared" si="5"/>
        <v>6086.1239999999998</v>
      </c>
      <c r="AI10" s="12">
        <f t="shared" si="5"/>
        <v>8308.8719999999994</v>
      </c>
      <c r="AJ10" s="12">
        <f t="shared" si="5"/>
        <v>6075.4319999999989</v>
      </c>
      <c r="AK10" s="12">
        <f t="shared" si="5"/>
        <v>8500.14</v>
      </c>
      <c r="AL10" s="12">
        <f t="shared" si="5"/>
        <v>8316</v>
      </c>
      <c r="AM10" s="12">
        <f t="shared" si="5"/>
        <v>6246.503999999999</v>
      </c>
      <c r="AN10" s="12">
        <f t="shared" si="5"/>
        <v>8312.4360000000015</v>
      </c>
      <c r="AO10" s="12">
        <f t="shared" si="5"/>
        <v>6198.9840000000004</v>
      </c>
      <c r="AP10" s="12">
        <f t="shared" si="5"/>
        <v>6185.9160000000011</v>
      </c>
      <c r="AQ10" s="32" t="s">
        <v>17</v>
      </c>
      <c r="AR10" s="28" t="s">
        <v>36</v>
      </c>
      <c r="AS10" s="28">
        <v>0</v>
      </c>
      <c r="AT10" s="12">
        <f>$AS$10*AT35*12</f>
        <v>0</v>
      </c>
    </row>
    <row r="11" spans="1:74" s="1" customFormat="1" ht="28.5" customHeight="1" x14ac:dyDescent="0.2">
      <c r="A11" s="30" t="s">
        <v>21</v>
      </c>
      <c r="B11" s="28" t="s">
        <v>37</v>
      </c>
      <c r="C11" s="28">
        <v>0.18</v>
      </c>
      <c r="D11" s="12">
        <f>$C$11*D35*12</f>
        <v>1101.384</v>
      </c>
      <c r="E11" s="12">
        <f t="shared" ref="E11:P11" si="6">$C$11*E35*12</f>
        <v>1130.5439999999999</v>
      </c>
      <c r="F11" s="12">
        <f t="shared" si="6"/>
        <v>1141.9920000000002</v>
      </c>
      <c r="G11" s="12">
        <f t="shared" si="6"/>
        <v>691.84799999999996</v>
      </c>
      <c r="H11" s="12">
        <f t="shared" si="6"/>
        <v>699.19200000000001</v>
      </c>
      <c r="I11" s="12">
        <f t="shared" si="6"/>
        <v>720.14399999999989</v>
      </c>
      <c r="J11" s="12">
        <f t="shared" si="6"/>
        <v>701.78399999999988</v>
      </c>
      <c r="K11" s="12">
        <f t="shared" si="6"/>
        <v>706.75199999999995</v>
      </c>
      <c r="L11" s="12">
        <f t="shared" si="6"/>
        <v>1096.6320000000001</v>
      </c>
      <c r="M11" s="12">
        <f t="shared" si="6"/>
        <v>1119.5279999999998</v>
      </c>
      <c r="N11" s="12">
        <f t="shared" si="6"/>
        <v>705.88799999999992</v>
      </c>
      <c r="O11" s="12">
        <f t="shared" si="6"/>
        <v>705.45600000000002</v>
      </c>
      <c r="P11" s="12">
        <f t="shared" si="6"/>
        <v>716.47199999999998</v>
      </c>
      <c r="Q11" s="30" t="s">
        <v>21</v>
      </c>
      <c r="R11" s="28" t="s">
        <v>28</v>
      </c>
      <c r="S11" s="28">
        <v>0.18</v>
      </c>
      <c r="T11" s="12">
        <f>$S$11*T35*12</f>
        <v>1330.56</v>
      </c>
      <c r="U11" s="30" t="s">
        <v>21</v>
      </c>
      <c r="V11" s="28" t="s">
        <v>37</v>
      </c>
      <c r="W11" s="28">
        <v>0.18</v>
      </c>
      <c r="X11" s="12">
        <f>$W$11*X35*12</f>
        <v>1539</v>
      </c>
      <c r="Y11" s="12">
        <f t="shared" ref="Y11:AP11" si="7">$W$11*Y35*12</f>
        <v>997.70399999999995</v>
      </c>
      <c r="Z11" s="12">
        <f t="shared" si="7"/>
        <v>1325.808</v>
      </c>
      <c r="AA11" s="12">
        <f t="shared" si="7"/>
        <v>1001.808</v>
      </c>
      <c r="AB11" s="12">
        <f t="shared" si="7"/>
        <v>1323.2159999999999</v>
      </c>
      <c r="AC11" s="12">
        <f t="shared" si="7"/>
        <v>994.24800000000005</v>
      </c>
      <c r="AD11" s="12">
        <f t="shared" si="7"/>
        <v>1139.616</v>
      </c>
      <c r="AE11" s="12">
        <f t="shared" si="7"/>
        <v>897.048</v>
      </c>
      <c r="AF11" s="12">
        <f t="shared" si="7"/>
        <v>885.16799999999989</v>
      </c>
      <c r="AG11" s="12">
        <f t="shared" si="7"/>
        <v>1029.4559999999999</v>
      </c>
      <c r="AH11" s="12">
        <f t="shared" si="7"/>
        <v>1106.5679999999998</v>
      </c>
      <c r="AI11" s="12">
        <f t="shared" si="7"/>
        <v>1510.704</v>
      </c>
      <c r="AJ11" s="12">
        <f t="shared" si="7"/>
        <v>1104.6239999999998</v>
      </c>
      <c r="AK11" s="12">
        <f t="shared" si="7"/>
        <v>1545.48</v>
      </c>
      <c r="AL11" s="12">
        <f t="shared" si="7"/>
        <v>1512</v>
      </c>
      <c r="AM11" s="12">
        <f t="shared" si="7"/>
        <v>1135.7279999999998</v>
      </c>
      <c r="AN11" s="12">
        <f t="shared" si="7"/>
        <v>1511.3519999999999</v>
      </c>
      <c r="AO11" s="12">
        <f t="shared" si="7"/>
        <v>1127.088</v>
      </c>
      <c r="AP11" s="12">
        <f t="shared" si="7"/>
        <v>1124.712</v>
      </c>
      <c r="AQ11" s="30" t="s">
        <v>21</v>
      </c>
      <c r="AR11" s="28" t="s">
        <v>37</v>
      </c>
      <c r="AS11" s="28">
        <v>0</v>
      </c>
      <c r="AT11" s="12">
        <f>$AS$11*AT35*12</f>
        <v>0</v>
      </c>
    </row>
    <row r="12" spans="1:74" s="13" customFormat="1" x14ac:dyDescent="0.2">
      <c r="A12" s="32"/>
      <c r="B12" s="28"/>
      <c r="C12" s="2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32"/>
      <c r="R12" s="28"/>
      <c r="S12" s="28"/>
      <c r="T12" s="12"/>
      <c r="U12" s="32"/>
      <c r="V12" s="28"/>
      <c r="W12" s="28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32"/>
      <c r="AR12" s="28"/>
      <c r="AS12" s="28"/>
      <c r="AT12" s="12"/>
    </row>
    <row r="13" spans="1:74" s="13" customFormat="1" x14ac:dyDescent="0.2">
      <c r="A13" s="32"/>
      <c r="B13" s="28"/>
      <c r="C13" s="28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32"/>
      <c r="R13" s="28"/>
      <c r="S13" s="28"/>
      <c r="T13" s="12"/>
      <c r="U13" s="32"/>
      <c r="V13" s="28"/>
      <c r="W13" s="28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32"/>
      <c r="AR13" s="28"/>
      <c r="AS13" s="28"/>
      <c r="AT13" s="12"/>
    </row>
    <row r="14" spans="1:74" s="13" customFormat="1" ht="37.5" customHeight="1" x14ac:dyDescent="0.2">
      <c r="A14" s="31" t="s">
        <v>8</v>
      </c>
      <c r="B14" s="28"/>
      <c r="C14" s="29">
        <f>SUM(C15:C21)</f>
        <v>9.08</v>
      </c>
      <c r="D14" s="17">
        <f>SUM(D15:D21)</f>
        <v>55558.703999999998</v>
      </c>
      <c r="E14" s="17">
        <f t="shared" ref="E14:P14" si="8">SUM(E15:E21)</f>
        <v>57029.664000000004</v>
      </c>
      <c r="F14" s="17">
        <f t="shared" si="8"/>
        <v>57607.152000000002</v>
      </c>
      <c r="G14" s="17">
        <f t="shared" si="8"/>
        <v>34899.887999999999</v>
      </c>
      <c r="H14" s="17">
        <f t="shared" si="8"/>
        <v>35270.351999999999</v>
      </c>
      <c r="I14" s="17">
        <f t="shared" si="8"/>
        <v>36327.263999999996</v>
      </c>
      <c r="J14" s="17">
        <f t="shared" si="8"/>
        <v>35401.103999999999</v>
      </c>
      <c r="K14" s="17">
        <f t="shared" si="8"/>
        <v>35651.712</v>
      </c>
      <c r="L14" s="17">
        <f t="shared" si="8"/>
        <v>55318.991999999998</v>
      </c>
      <c r="M14" s="17">
        <f t="shared" si="8"/>
        <v>56473.967999999993</v>
      </c>
      <c r="N14" s="17">
        <f t="shared" si="8"/>
        <v>35608.128000000004</v>
      </c>
      <c r="O14" s="17">
        <f t="shared" si="8"/>
        <v>35586.336000000003</v>
      </c>
      <c r="P14" s="17">
        <f t="shared" si="8"/>
        <v>36142.031999999999</v>
      </c>
      <c r="Q14" s="31" t="s">
        <v>8</v>
      </c>
      <c r="R14" s="28"/>
      <c r="S14" s="29">
        <f>SUM(S15:S21)</f>
        <v>9.08</v>
      </c>
      <c r="T14" s="17">
        <f>SUM(T15:T21)</f>
        <v>67119.360000000001</v>
      </c>
      <c r="U14" s="31" t="s">
        <v>8</v>
      </c>
      <c r="V14" s="28"/>
      <c r="W14" s="29">
        <f>SUM(W15:W21)</f>
        <v>9.08</v>
      </c>
      <c r="X14" s="17">
        <f>SUM(X15:X21)</f>
        <v>77634</v>
      </c>
      <c r="Y14" s="17">
        <f t="shared" ref="Y14:AP14" si="9">SUM(Y15:Y21)</f>
        <v>50328.623999999996</v>
      </c>
      <c r="Z14" s="17">
        <f t="shared" si="9"/>
        <v>66879.648000000001</v>
      </c>
      <c r="AA14" s="17">
        <f t="shared" si="9"/>
        <v>50535.648000000001</v>
      </c>
      <c r="AB14" s="17">
        <f t="shared" si="9"/>
        <v>66748.896000000008</v>
      </c>
      <c r="AC14" s="17">
        <f t="shared" si="9"/>
        <v>50154.288</v>
      </c>
      <c r="AD14" s="17">
        <f t="shared" si="9"/>
        <v>57487.296000000002</v>
      </c>
      <c r="AE14" s="17">
        <f t="shared" si="9"/>
        <v>45251.088000000003</v>
      </c>
      <c r="AF14" s="17">
        <f t="shared" si="9"/>
        <v>44651.808000000005</v>
      </c>
      <c r="AG14" s="17">
        <f t="shared" si="9"/>
        <v>51930.336000000003</v>
      </c>
      <c r="AH14" s="17">
        <f t="shared" si="9"/>
        <v>55820.207999999999</v>
      </c>
      <c r="AI14" s="17">
        <f t="shared" si="9"/>
        <v>76206.624000000011</v>
      </c>
      <c r="AJ14" s="17">
        <f t="shared" si="9"/>
        <v>55722.144</v>
      </c>
      <c r="AK14" s="17">
        <f t="shared" si="9"/>
        <v>77960.88</v>
      </c>
      <c r="AL14" s="17">
        <f t="shared" si="9"/>
        <v>76272</v>
      </c>
      <c r="AM14" s="17">
        <f t="shared" si="9"/>
        <v>57291.167999999998</v>
      </c>
      <c r="AN14" s="17">
        <f t="shared" si="9"/>
        <v>76239.312000000005</v>
      </c>
      <c r="AO14" s="17">
        <f t="shared" si="9"/>
        <v>56855.328000000001</v>
      </c>
      <c r="AP14" s="17">
        <f t="shared" si="9"/>
        <v>56735.472000000009</v>
      </c>
      <c r="AQ14" s="31" t="s">
        <v>8</v>
      </c>
      <c r="AR14" s="28"/>
      <c r="AS14" s="29">
        <f>SUM(AS15:AS21)</f>
        <v>9.08</v>
      </c>
      <c r="AT14" s="17">
        <f>SUM(AT15:AT21)</f>
        <v>64210.127999999997</v>
      </c>
    </row>
    <row r="15" spans="1:74" s="13" customFormat="1" x14ac:dyDescent="0.2">
      <c r="A15" s="32" t="s">
        <v>38</v>
      </c>
      <c r="B15" s="28" t="s">
        <v>18</v>
      </c>
      <c r="C15" s="28">
        <v>0.21</v>
      </c>
      <c r="D15" s="12">
        <f>$C$15*12*D35</f>
        <v>1284.9479999999999</v>
      </c>
      <c r="E15" s="12">
        <f t="shared" ref="E15:P15" si="10">$C$15*12*E35</f>
        <v>1318.9679999999998</v>
      </c>
      <c r="F15" s="12">
        <f t="shared" si="10"/>
        <v>1332.3240000000001</v>
      </c>
      <c r="G15" s="12">
        <f t="shared" si="10"/>
        <v>807.15600000000006</v>
      </c>
      <c r="H15" s="12">
        <f t="shared" si="10"/>
        <v>815.72399999999993</v>
      </c>
      <c r="I15" s="12">
        <f t="shared" si="10"/>
        <v>840.16799999999989</v>
      </c>
      <c r="J15" s="12">
        <f t="shared" si="10"/>
        <v>818.74799999999993</v>
      </c>
      <c r="K15" s="12">
        <f t="shared" si="10"/>
        <v>824.54399999999998</v>
      </c>
      <c r="L15" s="12">
        <f t="shared" si="10"/>
        <v>1279.404</v>
      </c>
      <c r="M15" s="12">
        <f t="shared" si="10"/>
        <v>1306.116</v>
      </c>
      <c r="N15" s="12">
        <f t="shared" si="10"/>
        <v>823.53600000000006</v>
      </c>
      <c r="O15" s="12">
        <f t="shared" si="10"/>
        <v>823.03200000000004</v>
      </c>
      <c r="P15" s="12">
        <f t="shared" si="10"/>
        <v>835.88400000000001</v>
      </c>
      <c r="Q15" s="32" t="s">
        <v>38</v>
      </c>
      <c r="R15" s="28" t="s">
        <v>18</v>
      </c>
      <c r="S15" s="28">
        <v>0.21</v>
      </c>
      <c r="T15" s="12">
        <f>$S$15*12*T35</f>
        <v>1552.32</v>
      </c>
      <c r="U15" s="32" t="s">
        <v>38</v>
      </c>
      <c r="V15" s="28" t="s">
        <v>18</v>
      </c>
      <c r="W15" s="28">
        <v>0.21</v>
      </c>
      <c r="X15" s="12">
        <f>$W$15*12*X35</f>
        <v>1795.5</v>
      </c>
      <c r="Y15" s="12">
        <f t="shared" ref="Y15:AP15" si="11">$W$15*12*Y35</f>
        <v>1163.9880000000001</v>
      </c>
      <c r="Z15" s="12">
        <f t="shared" si="11"/>
        <v>1546.7759999999998</v>
      </c>
      <c r="AA15" s="12">
        <f t="shared" si="11"/>
        <v>1168.7760000000001</v>
      </c>
      <c r="AB15" s="12">
        <f t="shared" si="11"/>
        <v>1543.7520000000002</v>
      </c>
      <c r="AC15" s="12">
        <f t="shared" si="11"/>
        <v>1159.9560000000001</v>
      </c>
      <c r="AD15" s="12">
        <f t="shared" si="11"/>
        <v>1329.5520000000001</v>
      </c>
      <c r="AE15" s="12">
        <f t="shared" si="11"/>
        <v>1046.556</v>
      </c>
      <c r="AF15" s="12">
        <f t="shared" si="11"/>
        <v>1032.6960000000001</v>
      </c>
      <c r="AG15" s="12">
        <f t="shared" si="11"/>
        <v>1201.0320000000002</v>
      </c>
      <c r="AH15" s="12">
        <f t="shared" si="11"/>
        <v>1290.9959999999999</v>
      </c>
      <c r="AI15" s="12">
        <f t="shared" si="11"/>
        <v>1762.4880000000001</v>
      </c>
      <c r="AJ15" s="12">
        <f t="shared" si="11"/>
        <v>1288.7280000000001</v>
      </c>
      <c r="AK15" s="12">
        <f t="shared" si="11"/>
        <v>1803.06</v>
      </c>
      <c r="AL15" s="12">
        <f t="shared" si="11"/>
        <v>1764</v>
      </c>
      <c r="AM15" s="12">
        <f t="shared" si="11"/>
        <v>1325.0159999999998</v>
      </c>
      <c r="AN15" s="12">
        <f t="shared" si="11"/>
        <v>1763.2440000000001</v>
      </c>
      <c r="AO15" s="12">
        <f t="shared" si="11"/>
        <v>1314.9359999999999</v>
      </c>
      <c r="AP15" s="12">
        <f t="shared" si="11"/>
        <v>1312.1640000000002</v>
      </c>
      <c r="AQ15" s="32" t="s">
        <v>38</v>
      </c>
      <c r="AR15" s="28" t="s">
        <v>18</v>
      </c>
      <c r="AS15" s="28">
        <v>0.21</v>
      </c>
      <c r="AT15" s="12">
        <f>$AS$15*12*AT35</f>
        <v>1485.0359999999998</v>
      </c>
    </row>
    <row r="16" spans="1:74" s="13" customFormat="1" x14ac:dyDescent="0.2">
      <c r="A16" s="32" t="s">
        <v>44</v>
      </c>
      <c r="B16" s="28" t="s">
        <v>7</v>
      </c>
      <c r="C16" s="28">
        <v>0.75</v>
      </c>
      <c r="D16" s="12">
        <f>$C$16*12*D35</f>
        <v>4589.0999999999995</v>
      </c>
      <c r="E16" s="12">
        <f t="shared" ref="E16:P16" si="12">$C$16*12*E35</f>
        <v>4710.5999999999995</v>
      </c>
      <c r="F16" s="12">
        <f t="shared" si="12"/>
        <v>4758.3</v>
      </c>
      <c r="G16" s="12">
        <f t="shared" si="12"/>
        <v>2882.7000000000003</v>
      </c>
      <c r="H16" s="12">
        <f t="shared" si="12"/>
        <v>2913.2999999999997</v>
      </c>
      <c r="I16" s="12">
        <f t="shared" si="12"/>
        <v>3000.6</v>
      </c>
      <c r="J16" s="12">
        <f t="shared" si="12"/>
        <v>2924.1</v>
      </c>
      <c r="K16" s="12">
        <f t="shared" si="12"/>
        <v>2944.7999999999997</v>
      </c>
      <c r="L16" s="12">
        <f t="shared" si="12"/>
        <v>4569.3</v>
      </c>
      <c r="M16" s="12">
        <f t="shared" si="12"/>
        <v>4664.7</v>
      </c>
      <c r="N16" s="12">
        <f t="shared" si="12"/>
        <v>2941.2000000000003</v>
      </c>
      <c r="O16" s="12">
        <f t="shared" si="12"/>
        <v>2939.4</v>
      </c>
      <c r="P16" s="12">
        <f t="shared" si="12"/>
        <v>2985.2999999999997</v>
      </c>
      <c r="Q16" s="32" t="s">
        <v>44</v>
      </c>
      <c r="R16" s="28" t="s">
        <v>7</v>
      </c>
      <c r="S16" s="28">
        <v>0.75</v>
      </c>
      <c r="T16" s="12">
        <f>$S$16*12*T35</f>
        <v>5544</v>
      </c>
      <c r="U16" s="32" t="s">
        <v>44</v>
      </c>
      <c r="V16" s="28" t="s">
        <v>7</v>
      </c>
      <c r="W16" s="28">
        <v>0.75</v>
      </c>
      <c r="X16" s="12">
        <f>$W$16*12*X35</f>
        <v>6412.5</v>
      </c>
      <c r="Y16" s="12">
        <f t="shared" ref="Y16:AP16" si="13">$W$16*12*Y35</f>
        <v>4157.0999999999995</v>
      </c>
      <c r="Z16" s="12">
        <f t="shared" si="13"/>
        <v>5524.2</v>
      </c>
      <c r="AA16" s="12">
        <f t="shared" si="13"/>
        <v>4174.2</v>
      </c>
      <c r="AB16" s="12">
        <f t="shared" si="13"/>
        <v>5513.4000000000005</v>
      </c>
      <c r="AC16" s="12">
        <f t="shared" si="13"/>
        <v>4142.7</v>
      </c>
      <c r="AD16" s="12">
        <f t="shared" si="13"/>
        <v>4748.4000000000005</v>
      </c>
      <c r="AE16" s="12">
        <f t="shared" si="13"/>
        <v>3737.7000000000003</v>
      </c>
      <c r="AF16" s="12">
        <f t="shared" si="13"/>
        <v>3688.2000000000003</v>
      </c>
      <c r="AG16" s="12">
        <f t="shared" si="13"/>
        <v>4289.4000000000005</v>
      </c>
      <c r="AH16" s="12">
        <f t="shared" si="13"/>
        <v>4610.7</v>
      </c>
      <c r="AI16" s="12">
        <f t="shared" si="13"/>
        <v>6294.5999999999995</v>
      </c>
      <c r="AJ16" s="12">
        <f t="shared" si="13"/>
        <v>4602.5999999999995</v>
      </c>
      <c r="AK16" s="12">
        <f t="shared" si="13"/>
        <v>6439.5</v>
      </c>
      <c r="AL16" s="12">
        <f t="shared" si="13"/>
        <v>6300</v>
      </c>
      <c r="AM16" s="12">
        <f t="shared" si="13"/>
        <v>4732.2</v>
      </c>
      <c r="AN16" s="12">
        <f t="shared" si="13"/>
        <v>6297.3</v>
      </c>
      <c r="AO16" s="12">
        <f t="shared" si="13"/>
        <v>4696.2</v>
      </c>
      <c r="AP16" s="12">
        <f t="shared" si="13"/>
        <v>4686.3</v>
      </c>
      <c r="AQ16" s="32" t="s">
        <v>44</v>
      </c>
      <c r="AR16" s="28" t="s">
        <v>7</v>
      </c>
      <c r="AS16" s="28">
        <v>0.75</v>
      </c>
      <c r="AT16" s="12">
        <f>$AS$16*12*AT35</f>
        <v>5303.7</v>
      </c>
    </row>
    <row r="17" spans="1:46" s="13" customFormat="1" x14ac:dyDescent="0.2">
      <c r="A17" s="32" t="s">
        <v>22</v>
      </c>
      <c r="B17" s="28" t="s">
        <v>19</v>
      </c>
      <c r="C17" s="28">
        <v>0.37</v>
      </c>
      <c r="D17" s="12">
        <f>$C$17*12*D35</f>
        <v>2263.9559999999997</v>
      </c>
      <c r="E17" s="12">
        <f t="shared" ref="E17:P17" si="14">$C$17*12*E35</f>
        <v>2323.8959999999997</v>
      </c>
      <c r="F17" s="12">
        <f t="shared" si="14"/>
        <v>2347.4279999999999</v>
      </c>
      <c r="G17" s="12">
        <f t="shared" si="14"/>
        <v>1422.1319999999998</v>
      </c>
      <c r="H17" s="12">
        <f t="shared" si="14"/>
        <v>1437.2279999999998</v>
      </c>
      <c r="I17" s="12">
        <f t="shared" si="14"/>
        <v>1480.2959999999998</v>
      </c>
      <c r="J17" s="12">
        <f t="shared" si="14"/>
        <v>1442.5559999999998</v>
      </c>
      <c r="K17" s="12">
        <f t="shared" si="14"/>
        <v>1452.7679999999998</v>
      </c>
      <c r="L17" s="12">
        <f t="shared" si="14"/>
        <v>2254.1879999999996</v>
      </c>
      <c r="M17" s="12">
        <f t="shared" si="14"/>
        <v>2301.2519999999995</v>
      </c>
      <c r="N17" s="12">
        <f t="shared" si="14"/>
        <v>1450.992</v>
      </c>
      <c r="O17" s="12">
        <f t="shared" si="14"/>
        <v>1450.104</v>
      </c>
      <c r="P17" s="12">
        <f t="shared" si="14"/>
        <v>1472.7479999999998</v>
      </c>
      <c r="Q17" s="32" t="s">
        <v>22</v>
      </c>
      <c r="R17" s="28" t="s">
        <v>19</v>
      </c>
      <c r="S17" s="28">
        <v>0.37</v>
      </c>
      <c r="T17" s="12">
        <f>$S$17*12*T35</f>
        <v>2735.0399999999995</v>
      </c>
      <c r="U17" s="32" t="s">
        <v>22</v>
      </c>
      <c r="V17" s="28" t="s">
        <v>19</v>
      </c>
      <c r="W17" s="28">
        <v>0.37</v>
      </c>
      <c r="X17" s="12">
        <f>$W$17*12*X35</f>
        <v>3163.4999999999995</v>
      </c>
      <c r="Y17" s="12">
        <f t="shared" ref="Y17:AP17" si="15">$W$17*12*Y35</f>
        <v>2050.8359999999998</v>
      </c>
      <c r="Z17" s="12">
        <f t="shared" si="15"/>
        <v>2725.2719999999995</v>
      </c>
      <c r="AA17" s="12">
        <f t="shared" si="15"/>
        <v>2059.2719999999999</v>
      </c>
      <c r="AB17" s="12">
        <f t="shared" si="15"/>
        <v>2719.944</v>
      </c>
      <c r="AC17" s="12">
        <f t="shared" si="15"/>
        <v>2043.7319999999997</v>
      </c>
      <c r="AD17" s="12">
        <f t="shared" si="15"/>
        <v>2342.5439999999999</v>
      </c>
      <c r="AE17" s="12">
        <f t="shared" si="15"/>
        <v>1843.9319999999998</v>
      </c>
      <c r="AF17" s="12">
        <f t="shared" si="15"/>
        <v>1819.5119999999999</v>
      </c>
      <c r="AG17" s="12">
        <f t="shared" si="15"/>
        <v>2116.1039999999998</v>
      </c>
      <c r="AH17" s="12">
        <f t="shared" si="15"/>
        <v>2274.6119999999996</v>
      </c>
      <c r="AI17" s="12">
        <f t="shared" si="15"/>
        <v>3105.3359999999993</v>
      </c>
      <c r="AJ17" s="12">
        <f t="shared" si="15"/>
        <v>2270.6159999999995</v>
      </c>
      <c r="AK17" s="12">
        <f t="shared" si="15"/>
        <v>3176.8199999999997</v>
      </c>
      <c r="AL17" s="12">
        <f t="shared" si="15"/>
        <v>3107.9999999999995</v>
      </c>
      <c r="AM17" s="12">
        <f t="shared" si="15"/>
        <v>2334.5519999999997</v>
      </c>
      <c r="AN17" s="12">
        <f t="shared" si="15"/>
        <v>3106.6679999999997</v>
      </c>
      <c r="AO17" s="12">
        <f t="shared" si="15"/>
        <v>2316.7919999999995</v>
      </c>
      <c r="AP17" s="12">
        <f t="shared" si="15"/>
        <v>2311.9079999999999</v>
      </c>
      <c r="AQ17" s="32" t="s">
        <v>22</v>
      </c>
      <c r="AR17" s="28" t="s">
        <v>19</v>
      </c>
      <c r="AS17" s="28">
        <v>0.37</v>
      </c>
      <c r="AT17" s="12">
        <f>$AS$17*12*AT35</f>
        <v>2616.4919999999993</v>
      </c>
    </row>
    <row r="18" spans="1:46" s="13" customFormat="1" ht="57.75" customHeight="1" x14ac:dyDescent="0.2">
      <c r="A18" s="33" t="s">
        <v>23</v>
      </c>
      <c r="B18" s="34" t="s">
        <v>6</v>
      </c>
      <c r="C18" s="28">
        <v>0.3</v>
      </c>
      <c r="D18" s="12">
        <f>$C$18*12*D35</f>
        <v>1835.6399999999996</v>
      </c>
      <c r="E18" s="12">
        <f t="shared" ref="E18:P18" si="16">$C$18*12*E35</f>
        <v>1884.2399999999998</v>
      </c>
      <c r="F18" s="12">
        <f t="shared" si="16"/>
        <v>1903.32</v>
      </c>
      <c r="G18" s="12">
        <f t="shared" si="16"/>
        <v>1153.08</v>
      </c>
      <c r="H18" s="12">
        <f t="shared" si="16"/>
        <v>1165.32</v>
      </c>
      <c r="I18" s="12">
        <f t="shared" si="16"/>
        <v>1200.2399999999998</v>
      </c>
      <c r="J18" s="12">
        <f t="shared" si="16"/>
        <v>1169.6399999999999</v>
      </c>
      <c r="K18" s="12">
        <f t="shared" si="16"/>
        <v>1177.9199999999998</v>
      </c>
      <c r="L18" s="12">
        <f t="shared" si="16"/>
        <v>1827.7199999999998</v>
      </c>
      <c r="M18" s="12">
        <f t="shared" si="16"/>
        <v>1865.8799999999997</v>
      </c>
      <c r="N18" s="12">
        <f t="shared" si="16"/>
        <v>1176.48</v>
      </c>
      <c r="O18" s="12">
        <f t="shared" si="16"/>
        <v>1175.76</v>
      </c>
      <c r="P18" s="12">
        <f t="shared" si="16"/>
        <v>1194.1199999999999</v>
      </c>
      <c r="Q18" s="33" t="s">
        <v>23</v>
      </c>
      <c r="R18" s="34" t="s">
        <v>6</v>
      </c>
      <c r="S18" s="28">
        <v>0.3</v>
      </c>
      <c r="T18" s="12">
        <f>$S$18*12*T35</f>
        <v>2217.6</v>
      </c>
      <c r="U18" s="33" t="s">
        <v>23</v>
      </c>
      <c r="V18" s="34" t="s">
        <v>6</v>
      </c>
      <c r="W18" s="28">
        <v>0.3</v>
      </c>
      <c r="X18" s="12">
        <f>$W$18*12*X35</f>
        <v>2564.9999999999995</v>
      </c>
      <c r="Y18" s="12">
        <f t="shared" ref="Y18:AP18" si="17">$W$18*12*Y35</f>
        <v>1662.8399999999997</v>
      </c>
      <c r="Z18" s="12">
        <f t="shared" si="17"/>
        <v>2209.6799999999998</v>
      </c>
      <c r="AA18" s="12">
        <f t="shared" si="17"/>
        <v>1669.6799999999998</v>
      </c>
      <c r="AB18" s="12">
        <f t="shared" si="17"/>
        <v>2205.3599999999997</v>
      </c>
      <c r="AC18" s="12">
        <f t="shared" si="17"/>
        <v>1657.08</v>
      </c>
      <c r="AD18" s="12">
        <f t="shared" si="17"/>
        <v>1899.36</v>
      </c>
      <c r="AE18" s="12">
        <f t="shared" si="17"/>
        <v>1495.08</v>
      </c>
      <c r="AF18" s="12">
        <f t="shared" si="17"/>
        <v>1475.28</v>
      </c>
      <c r="AG18" s="12">
        <f t="shared" si="17"/>
        <v>1715.76</v>
      </c>
      <c r="AH18" s="12">
        <f t="shared" si="17"/>
        <v>1844.2799999999997</v>
      </c>
      <c r="AI18" s="12">
        <f t="shared" si="17"/>
        <v>2517.8399999999997</v>
      </c>
      <c r="AJ18" s="12">
        <f t="shared" si="17"/>
        <v>1841.0399999999997</v>
      </c>
      <c r="AK18" s="12">
        <f t="shared" si="17"/>
        <v>2575.7999999999997</v>
      </c>
      <c r="AL18" s="12">
        <f t="shared" si="17"/>
        <v>2519.9999999999995</v>
      </c>
      <c r="AM18" s="12">
        <f t="shared" si="17"/>
        <v>1892.8799999999997</v>
      </c>
      <c r="AN18" s="12">
        <f t="shared" si="17"/>
        <v>2518.92</v>
      </c>
      <c r="AO18" s="12">
        <f t="shared" si="17"/>
        <v>1878.4799999999996</v>
      </c>
      <c r="AP18" s="12">
        <f t="shared" si="17"/>
        <v>1874.52</v>
      </c>
      <c r="AQ18" s="33" t="s">
        <v>23</v>
      </c>
      <c r="AR18" s="34" t="s">
        <v>6</v>
      </c>
      <c r="AS18" s="28">
        <v>0.3</v>
      </c>
      <c r="AT18" s="12">
        <f>$AS$18*12*AT35</f>
        <v>2121.4799999999996</v>
      </c>
    </row>
    <row r="19" spans="1:46" s="13" customFormat="1" ht="38.25" customHeight="1" x14ac:dyDescent="0.2">
      <c r="A19" s="30" t="s">
        <v>24</v>
      </c>
      <c r="B19" s="28" t="s">
        <v>39</v>
      </c>
      <c r="C19" s="28">
        <v>7.0000000000000007E-2</v>
      </c>
      <c r="D19" s="12">
        <f>$C$19*12*D35</f>
        <v>428.31600000000003</v>
      </c>
      <c r="E19" s="12">
        <f t="shared" ref="E19:P19" si="18">$C$19*12*E35</f>
        <v>439.65600000000001</v>
      </c>
      <c r="F19" s="12">
        <f t="shared" si="18"/>
        <v>444.10800000000006</v>
      </c>
      <c r="G19" s="12">
        <f t="shared" si="18"/>
        <v>269.05200000000002</v>
      </c>
      <c r="H19" s="12">
        <f t="shared" si="18"/>
        <v>271.90800000000002</v>
      </c>
      <c r="I19" s="12">
        <f t="shared" si="18"/>
        <v>280.05599999999998</v>
      </c>
      <c r="J19" s="12">
        <f t="shared" si="18"/>
        <v>272.916</v>
      </c>
      <c r="K19" s="12">
        <f t="shared" si="18"/>
        <v>274.84800000000001</v>
      </c>
      <c r="L19" s="12">
        <f t="shared" si="18"/>
        <v>426.46800000000002</v>
      </c>
      <c r="M19" s="12">
        <f t="shared" si="18"/>
        <v>435.37200000000001</v>
      </c>
      <c r="N19" s="12">
        <f t="shared" si="18"/>
        <v>274.51200000000006</v>
      </c>
      <c r="O19" s="12">
        <f t="shared" si="18"/>
        <v>274.34400000000005</v>
      </c>
      <c r="P19" s="12">
        <f t="shared" si="18"/>
        <v>278.62800000000004</v>
      </c>
      <c r="Q19" s="30" t="s">
        <v>24</v>
      </c>
      <c r="R19" s="28" t="s">
        <v>39</v>
      </c>
      <c r="S19" s="28">
        <v>7.0000000000000007E-2</v>
      </c>
      <c r="T19" s="12">
        <f>$S$19*12*T35</f>
        <v>517.44000000000005</v>
      </c>
      <c r="U19" s="30" t="s">
        <v>24</v>
      </c>
      <c r="V19" s="28" t="s">
        <v>39</v>
      </c>
      <c r="W19" s="28">
        <v>7.0000000000000007E-2</v>
      </c>
      <c r="X19" s="12">
        <f>$W$19*12*X35</f>
        <v>598.50000000000011</v>
      </c>
      <c r="Y19" s="12">
        <f t="shared" ref="Y19:AP19" si="19">$W$19*12*Y35</f>
        <v>387.99600000000004</v>
      </c>
      <c r="Z19" s="12">
        <f t="shared" si="19"/>
        <v>515.59199999999998</v>
      </c>
      <c r="AA19" s="12">
        <f t="shared" si="19"/>
        <v>389.59200000000004</v>
      </c>
      <c r="AB19" s="12">
        <f t="shared" si="19"/>
        <v>514.58400000000006</v>
      </c>
      <c r="AC19" s="12">
        <f t="shared" si="19"/>
        <v>386.65200000000004</v>
      </c>
      <c r="AD19" s="12">
        <f t="shared" si="19"/>
        <v>443.18400000000008</v>
      </c>
      <c r="AE19" s="12">
        <f t="shared" si="19"/>
        <v>348.85200000000003</v>
      </c>
      <c r="AF19" s="12">
        <f t="shared" si="19"/>
        <v>344.23200000000003</v>
      </c>
      <c r="AG19" s="12">
        <f t="shared" si="19"/>
        <v>400.34400000000005</v>
      </c>
      <c r="AH19" s="12">
        <f t="shared" si="19"/>
        <v>430.33199999999999</v>
      </c>
      <c r="AI19" s="12">
        <f t="shared" si="19"/>
        <v>587.49599999999998</v>
      </c>
      <c r="AJ19" s="12">
        <f t="shared" si="19"/>
        <v>429.57600000000002</v>
      </c>
      <c r="AK19" s="12">
        <f t="shared" si="19"/>
        <v>601.0200000000001</v>
      </c>
      <c r="AL19" s="12">
        <f t="shared" si="19"/>
        <v>588</v>
      </c>
      <c r="AM19" s="12">
        <f t="shared" si="19"/>
        <v>441.67200000000003</v>
      </c>
      <c r="AN19" s="12">
        <f t="shared" si="19"/>
        <v>587.74800000000005</v>
      </c>
      <c r="AO19" s="12">
        <f t="shared" si="19"/>
        <v>438.31200000000001</v>
      </c>
      <c r="AP19" s="12">
        <f t="shared" si="19"/>
        <v>437.38800000000009</v>
      </c>
      <c r="AQ19" s="30" t="s">
        <v>24</v>
      </c>
      <c r="AR19" s="28" t="s">
        <v>39</v>
      </c>
      <c r="AS19" s="28">
        <v>7.0000000000000007E-2</v>
      </c>
      <c r="AT19" s="12">
        <f>$AS$19*12*AT35</f>
        <v>495.012</v>
      </c>
    </row>
    <row r="20" spans="1:46" s="13" customFormat="1" x14ac:dyDescent="0.2">
      <c r="A20" s="32" t="s">
        <v>25</v>
      </c>
      <c r="B20" s="34" t="s">
        <v>45</v>
      </c>
      <c r="C20" s="28">
        <v>3.34</v>
      </c>
      <c r="D20" s="12">
        <f>$C$20*12*D35</f>
        <v>20436.791999999998</v>
      </c>
      <c r="E20" s="12">
        <f t="shared" ref="E20:P20" si="20">$C$20*12*E35</f>
        <v>20977.871999999999</v>
      </c>
      <c r="F20" s="12">
        <f t="shared" si="20"/>
        <v>21190.296000000002</v>
      </c>
      <c r="G20" s="12">
        <f t="shared" si="20"/>
        <v>12837.624</v>
      </c>
      <c r="H20" s="12">
        <f t="shared" si="20"/>
        <v>12973.895999999999</v>
      </c>
      <c r="I20" s="12">
        <f t="shared" si="20"/>
        <v>13362.671999999999</v>
      </c>
      <c r="J20" s="12">
        <f t="shared" si="20"/>
        <v>13021.991999999998</v>
      </c>
      <c r="K20" s="12">
        <f t="shared" si="20"/>
        <v>13114.175999999999</v>
      </c>
      <c r="L20" s="12">
        <f t="shared" si="20"/>
        <v>20348.615999999998</v>
      </c>
      <c r="M20" s="12">
        <f t="shared" si="20"/>
        <v>20773.463999999996</v>
      </c>
      <c r="N20" s="12">
        <f t="shared" si="20"/>
        <v>13098.144</v>
      </c>
      <c r="O20" s="12">
        <f t="shared" si="20"/>
        <v>13090.128000000001</v>
      </c>
      <c r="P20" s="12">
        <f t="shared" si="20"/>
        <v>13294.535999999998</v>
      </c>
      <c r="Q20" s="32" t="s">
        <v>25</v>
      </c>
      <c r="R20" s="34" t="s">
        <v>45</v>
      </c>
      <c r="S20" s="28">
        <v>3.34</v>
      </c>
      <c r="T20" s="12">
        <f>$S$20*12*T35</f>
        <v>24689.279999999999</v>
      </c>
      <c r="U20" s="32" t="s">
        <v>25</v>
      </c>
      <c r="V20" s="34" t="s">
        <v>45</v>
      </c>
      <c r="W20" s="28">
        <v>3.34</v>
      </c>
      <c r="X20" s="12">
        <f>$W$20*12*X35</f>
        <v>28557</v>
      </c>
      <c r="Y20" s="12">
        <f t="shared" ref="Y20:AP20" si="21">$W$20*12*Y35</f>
        <v>18512.951999999997</v>
      </c>
      <c r="Z20" s="12">
        <f t="shared" si="21"/>
        <v>24601.103999999996</v>
      </c>
      <c r="AA20" s="12">
        <f t="shared" si="21"/>
        <v>18589.103999999999</v>
      </c>
      <c r="AB20" s="12">
        <f t="shared" si="21"/>
        <v>24553.008000000002</v>
      </c>
      <c r="AC20" s="12">
        <f t="shared" si="21"/>
        <v>18448.824000000001</v>
      </c>
      <c r="AD20" s="12">
        <f t="shared" si="21"/>
        <v>21146.207999999999</v>
      </c>
      <c r="AE20" s="12">
        <f t="shared" si="21"/>
        <v>16645.223999999998</v>
      </c>
      <c r="AF20" s="12">
        <f t="shared" si="21"/>
        <v>16424.784</v>
      </c>
      <c r="AG20" s="12">
        <f t="shared" si="21"/>
        <v>19102.128000000001</v>
      </c>
      <c r="AH20" s="12">
        <f t="shared" si="21"/>
        <v>20532.983999999997</v>
      </c>
      <c r="AI20" s="12">
        <f t="shared" si="21"/>
        <v>28031.951999999997</v>
      </c>
      <c r="AJ20" s="12">
        <f t="shared" si="21"/>
        <v>20496.911999999997</v>
      </c>
      <c r="AK20" s="12">
        <f t="shared" si="21"/>
        <v>28677.239999999998</v>
      </c>
      <c r="AL20" s="12">
        <f t="shared" si="21"/>
        <v>28056</v>
      </c>
      <c r="AM20" s="12">
        <f t="shared" si="21"/>
        <v>21074.063999999998</v>
      </c>
      <c r="AN20" s="12">
        <f t="shared" si="21"/>
        <v>28043.976000000002</v>
      </c>
      <c r="AO20" s="12">
        <f t="shared" si="21"/>
        <v>20913.743999999999</v>
      </c>
      <c r="AP20" s="12">
        <f t="shared" si="21"/>
        <v>20869.656000000003</v>
      </c>
      <c r="AQ20" s="32" t="s">
        <v>25</v>
      </c>
      <c r="AR20" s="34" t="s">
        <v>45</v>
      </c>
      <c r="AS20" s="28">
        <v>3.34</v>
      </c>
      <c r="AT20" s="12">
        <f>$AS$20*12*AT35</f>
        <v>23619.143999999997</v>
      </c>
    </row>
    <row r="21" spans="1:46" s="13" customFormat="1" ht="27.75" customHeight="1" x14ac:dyDescent="0.2">
      <c r="A21" s="32" t="s">
        <v>46</v>
      </c>
      <c r="B21" s="28" t="s">
        <v>1</v>
      </c>
      <c r="C21" s="28">
        <v>4.04</v>
      </c>
      <c r="D21" s="12">
        <f>$C$21*12*D35</f>
        <v>24719.952000000001</v>
      </c>
      <c r="E21" s="12">
        <f t="shared" ref="E21:P21" si="22">$C$21*12*E35</f>
        <v>25374.432000000001</v>
      </c>
      <c r="F21" s="12">
        <f t="shared" si="22"/>
        <v>25631.376000000004</v>
      </c>
      <c r="G21" s="12">
        <f t="shared" si="22"/>
        <v>15528.144000000002</v>
      </c>
      <c r="H21" s="12">
        <f t="shared" si="22"/>
        <v>15692.976000000001</v>
      </c>
      <c r="I21" s="12">
        <f t="shared" si="22"/>
        <v>16163.232</v>
      </c>
      <c r="J21" s="12">
        <f t="shared" si="22"/>
        <v>15751.152</v>
      </c>
      <c r="K21" s="12">
        <f t="shared" si="22"/>
        <v>15862.656000000001</v>
      </c>
      <c r="L21" s="12">
        <f t="shared" si="22"/>
        <v>24613.296000000002</v>
      </c>
      <c r="M21" s="12">
        <f t="shared" si="22"/>
        <v>25127.184000000001</v>
      </c>
      <c r="N21" s="12">
        <f t="shared" si="22"/>
        <v>15843.264000000001</v>
      </c>
      <c r="O21" s="12">
        <f t="shared" si="22"/>
        <v>15833.568000000003</v>
      </c>
      <c r="P21" s="12">
        <f t="shared" si="22"/>
        <v>16080.816000000001</v>
      </c>
      <c r="Q21" s="32" t="s">
        <v>46</v>
      </c>
      <c r="R21" s="28" t="s">
        <v>1</v>
      </c>
      <c r="S21" s="28">
        <v>4.04</v>
      </c>
      <c r="T21" s="12">
        <f>$S$21*12*T35</f>
        <v>29863.680000000004</v>
      </c>
      <c r="U21" s="32" t="s">
        <v>46</v>
      </c>
      <c r="V21" s="28" t="s">
        <v>1</v>
      </c>
      <c r="W21" s="28">
        <v>4.04</v>
      </c>
      <c r="X21" s="12">
        <f>$W$21*12*X35</f>
        <v>34542</v>
      </c>
      <c r="Y21" s="12">
        <f t="shared" ref="Y21:AP21" si="23">$W$21*12*Y35</f>
        <v>22392.912</v>
      </c>
      <c r="Z21" s="12">
        <f t="shared" si="23"/>
        <v>29757.024000000001</v>
      </c>
      <c r="AA21" s="12">
        <f t="shared" si="23"/>
        <v>22485.024000000001</v>
      </c>
      <c r="AB21" s="12">
        <f t="shared" si="23"/>
        <v>29698.848000000002</v>
      </c>
      <c r="AC21" s="12">
        <f t="shared" si="23"/>
        <v>22315.344000000001</v>
      </c>
      <c r="AD21" s="12">
        <f t="shared" si="23"/>
        <v>25578.048000000003</v>
      </c>
      <c r="AE21" s="12">
        <f t="shared" si="23"/>
        <v>20133.744000000002</v>
      </c>
      <c r="AF21" s="12">
        <f t="shared" si="23"/>
        <v>19867.104000000003</v>
      </c>
      <c r="AG21" s="12">
        <f t="shared" si="23"/>
        <v>23105.568000000003</v>
      </c>
      <c r="AH21" s="12">
        <f t="shared" si="23"/>
        <v>24836.304</v>
      </c>
      <c r="AI21" s="12">
        <f t="shared" si="23"/>
        <v>33906.912000000004</v>
      </c>
      <c r="AJ21" s="12">
        <f t="shared" si="23"/>
        <v>24792.672000000002</v>
      </c>
      <c r="AK21" s="12">
        <f t="shared" si="23"/>
        <v>34687.440000000002</v>
      </c>
      <c r="AL21" s="12">
        <f t="shared" si="23"/>
        <v>33936</v>
      </c>
      <c r="AM21" s="12">
        <f t="shared" si="23"/>
        <v>25490.784</v>
      </c>
      <c r="AN21" s="12">
        <f t="shared" si="23"/>
        <v>33921.456000000006</v>
      </c>
      <c r="AO21" s="12">
        <f t="shared" si="23"/>
        <v>25296.864000000001</v>
      </c>
      <c r="AP21" s="12">
        <f t="shared" si="23"/>
        <v>25243.536000000004</v>
      </c>
      <c r="AQ21" s="32" t="s">
        <v>46</v>
      </c>
      <c r="AR21" s="28" t="s">
        <v>1</v>
      </c>
      <c r="AS21" s="28">
        <v>4.04</v>
      </c>
      <c r="AT21" s="12">
        <f>$AS$21*12*AT35</f>
        <v>28569.263999999999</v>
      </c>
    </row>
    <row r="22" spans="1:46" s="13" customFormat="1" ht="12.75" customHeight="1" x14ac:dyDescent="0.2">
      <c r="A22" s="31" t="s">
        <v>5</v>
      </c>
      <c r="B22" s="28"/>
      <c r="C22" s="35">
        <f>SUM(C23:C25)</f>
        <v>3.2199999999999998</v>
      </c>
      <c r="D22" s="18">
        <f>SUM(D23:D25)</f>
        <v>19702.536</v>
      </c>
      <c r="E22" s="18">
        <f t="shared" ref="E22:P22" si="24">SUM(E23:E25)</f>
        <v>20224.175999999999</v>
      </c>
      <c r="F22" s="18">
        <f t="shared" si="24"/>
        <v>20428.968000000004</v>
      </c>
      <c r="G22" s="18">
        <f t="shared" si="24"/>
        <v>12376.392000000002</v>
      </c>
      <c r="H22" s="18">
        <f t="shared" si="24"/>
        <v>12507.768</v>
      </c>
      <c r="I22" s="18">
        <f t="shared" si="24"/>
        <v>12882.575999999999</v>
      </c>
      <c r="J22" s="18">
        <f t="shared" si="24"/>
        <v>12554.135999999999</v>
      </c>
      <c r="K22" s="18">
        <f t="shared" si="24"/>
        <v>12643.008</v>
      </c>
      <c r="L22" s="18">
        <f t="shared" si="24"/>
        <v>19617.527999999998</v>
      </c>
      <c r="M22" s="18">
        <f t="shared" si="24"/>
        <v>20027.111999999997</v>
      </c>
      <c r="N22" s="18">
        <f t="shared" si="24"/>
        <v>12627.552</v>
      </c>
      <c r="O22" s="18">
        <f t="shared" si="24"/>
        <v>12619.824000000001</v>
      </c>
      <c r="P22" s="18">
        <f t="shared" si="24"/>
        <v>12816.887999999999</v>
      </c>
      <c r="Q22" s="31" t="s">
        <v>5</v>
      </c>
      <c r="R22" s="28"/>
      <c r="S22" s="35">
        <f>SUM(S23:S25)</f>
        <v>2.34</v>
      </c>
      <c r="T22" s="18">
        <f>SUM(T23:T25)</f>
        <v>17297.28</v>
      </c>
      <c r="U22" s="31" t="s">
        <v>5</v>
      </c>
      <c r="V22" s="28"/>
      <c r="W22" s="35">
        <f>SUM(W23:W25)</f>
        <v>3.2399999999999998</v>
      </c>
      <c r="X22" s="18">
        <f>SUM(X23:X25)</f>
        <v>27702</v>
      </c>
      <c r="Y22" s="18">
        <f t="shared" ref="Y22:AP22" si="25">SUM(Y23:Y25)</f>
        <v>17958.671999999999</v>
      </c>
      <c r="Z22" s="18">
        <f t="shared" si="25"/>
        <v>23864.543999999998</v>
      </c>
      <c r="AA22" s="18">
        <f t="shared" si="25"/>
        <v>18032.543999999998</v>
      </c>
      <c r="AB22" s="18">
        <f t="shared" si="25"/>
        <v>23817.887999999999</v>
      </c>
      <c r="AC22" s="18">
        <f t="shared" si="25"/>
        <v>17896.464</v>
      </c>
      <c r="AD22" s="18">
        <f t="shared" si="25"/>
        <v>20513.088</v>
      </c>
      <c r="AE22" s="18">
        <f t="shared" si="25"/>
        <v>16146.864000000001</v>
      </c>
      <c r="AF22" s="18">
        <f t="shared" si="25"/>
        <v>15933.023999999998</v>
      </c>
      <c r="AG22" s="18">
        <f t="shared" si="25"/>
        <v>18530.207999999999</v>
      </c>
      <c r="AH22" s="18">
        <f t="shared" si="25"/>
        <v>19918.223999999998</v>
      </c>
      <c r="AI22" s="18">
        <f t="shared" si="25"/>
        <v>27192.671999999999</v>
      </c>
      <c r="AJ22" s="18">
        <f t="shared" si="25"/>
        <v>19883.231999999996</v>
      </c>
      <c r="AK22" s="18">
        <f t="shared" si="25"/>
        <v>27818.639999999996</v>
      </c>
      <c r="AL22" s="18">
        <f t="shared" si="25"/>
        <v>27216</v>
      </c>
      <c r="AM22" s="18">
        <f t="shared" si="25"/>
        <v>20443.103999999999</v>
      </c>
      <c r="AN22" s="18">
        <f t="shared" si="25"/>
        <v>27204.335999999999</v>
      </c>
      <c r="AO22" s="18">
        <f t="shared" si="25"/>
        <v>20287.583999999995</v>
      </c>
      <c r="AP22" s="18">
        <f t="shared" si="25"/>
        <v>20244.815999999999</v>
      </c>
      <c r="AQ22" s="31" t="s">
        <v>5</v>
      </c>
      <c r="AR22" s="28"/>
      <c r="AS22" s="35">
        <f>SUM(AS23:AS25)</f>
        <v>3.2399999999999998</v>
      </c>
      <c r="AT22" s="18">
        <f>SUM(AT23:AT25)</f>
        <v>22911.983999999997</v>
      </c>
    </row>
    <row r="23" spans="1:46" s="13" customFormat="1" ht="39.75" customHeight="1" x14ac:dyDescent="0.2">
      <c r="A23" s="30" t="s">
        <v>33</v>
      </c>
      <c r="B23" s="28" t="s">
        <v>1</v>
      </c>
      <c r="C23" s="28">
        <v>1.1100000000000001</v>
      </c>
      <c r="D23" s="12">
        <f>$C$23*D35*12</f>
        <v>6791.8680000000004</v>
      </c>
      <c r="E23" s="12">
        <f t="shared" ref="E23:P23" si="26">$C$23*E35*12</f>
        <v>6971.6880000000001</v>
      </c>
      <c r="F23" s="12">
        <f t="shared" si="26"/>
        <v>7042.2840000000015</v>
      </c>
      <c r="G23" s="12">
        <f t="shared" si="26"/>
        <v>4266.3960000000006</v>
      </c>
      <c r="H23" s="12">
        <f t="shared" si="26"/>
        <v>4311.6840000000002</v>
      </c>
      <c r="I23" s="12">
        <f t="shared" si="26"/>
        <v>4440.8879999999999</v>
      </c>
      <c r="J23" s="12">
        <f t="shared" si="26"/>
        <v>4327.6679999999997</v>
      </c>
      <c r="K23" s="12">
        <f t="shared" si="26"/>
        <v>4358.3040000000001</v>
      </c>
      <c r="L23" s="12">
        <f t="shared" si="26"/>
        <v>6762.5640000000003</v>
      </c>
      <c r="M23" s="12">
        <f t="shared" si="26"/>
        <v>6903.7559999999994</v>
      </c>
      <c r="N23" s="12">
        <f t="shared" si="26"/>
        <v>4352.9760000000006</v>
      </c>
      <c r="O23" s="12">
        <f t="shared" si="26"/>
        <v>4350.3120000000008</v>
      </c>
      <c r="P23" s="12">
        <f t="shared" si="26"/>
        <v>4418.2440000000006</v>
      </c>
      <c r="Q23" s="42" t="s">
        <v>33</v>
      </c>
      <c r="R23" s="28" t="s">
        <v>1</v>
      </c>
      <c r="S23" s="28">
        <v>1.1299999999999999</v>
      </c>
      <c r="T23" s="12">
        <f>$S$23*T35*12</f>
        <v>8352.9599999999991</v>
      </c>
      <c r="U23" s="30" t="s">
        <v>33</v>
      </c>
      <c r="V23" s="28" t="s">
        <v>1</v>
      </c>
      <c r="W23" s="28">
        <v>1.1299999999999999</v>
      </c>
      <c r="X23" s="12">
        <f>$W$23*X35*12</f>
        <v>9661.4999999999982</v>
      </c>
      <c r="Y23" s="12">
        <f t="shared" ref="Y23:AP23" si="27">$W$23*Y35*12</f>
        <v>6263.3639999999987</v>
      </c>
      <c r="Z23" s="12">
        <f t="shared" si="27"/>
        <v>8323.1279999999988</v>
      </c>
      <c r="AA23" s="12">
        <f t="shared" si="27"/>
        <v>6289.1279999999988</v>
      </c>
      <c r="AB23" s="12">
        <f t="shared" si="27"/>
        <v>8306.8559999999998</v>
      </c>
      <c r="AC23" s="12">
        <f t="shared" si="27"/>
        <v>6241.6679999999997</v>
      </c>
      <c r="AD23" s="12">
        <f t="shared" si="27"/>
        <v>7154.2559999999994</v>
      </c>
      <c r="AE23" s="12">
        <f t="shared" si="27"/>
        <v>5631.4679999999998</v>
      </c>
      <c r="AF23" s="12">
        <f t="shared" si="27"/>
        <v>5556.887999999999</v>
      </c>
      <c r="AG23" s="12">
        <f t="shared" si="27"/>
        <v>6462.6959999999999</v>
      </c>
      <c r="AH23" s="12">
        <f t="shared" si="27"/>
        <v>6946.7879999999986</v>
      </c>
      <c r="AI23" s="12">
        <f t="shared" si="27"/>
        <v>9483.8639999999978</v>
      </c>
      <c r="AJ23" s="12">
        <f t="shared" si="27"/>
        <v>6934.5839999999989</v>
      </c>
      <c r="AK23" s="12">
        <f t="shared" si="27"/>
        <v>9702.1799999999985</v>
      </c>
      <c r="AL23" s="12">
        <f t="shared" si="27"/>
        <v>9491.9999999999982</v>
      </c>
      <c r="AM23" s="12">
        <f t="shared" si="27"/>
        <v>7129.8479999999981</v>
      </c>
      <c r="AN23" s="12">
        <f t="shared" si="27"/>
        <v>9487.9319999999989</v>
      </c>
      <c r="AO23" s="12">
        <f t="shared" si="27"/>
        <v>7075.6079999999984</v>
      </c>
      <c r="AP23" s="12">
        <f t="shared" si="27"/>
        <v>7060.6919999999991</v>
      </c>
      <c r="AQ23" s="30" t="s">
        <v>33</v>
      </c>
      <c r="AR23" s="28" t="s">
        <v>1</v>
      </c>
      <c r="AS23" s="28">
        <v>1.1299999999999999</v>
      </c>
      <c r="AT23" s="12">
        <f>$AS$23*AT35*12</f>
        <v>7990.9079999999985</v>
      </c>
    </row>
    <row r="24" spans="1:46" s="13" customFormat="1" ht="59.25" customHeight="1" x14ac:dyDescent="0.2">
      <c r="A24" s="30" t="s">
        <v>34</v>
      </c>
      <c r="B24" s="34" t="s">
        <v>4</v>
      </c>
      <c r="C24" s="28">
        <v>0.16</v>
      </c>
      <c r="D24" s="12">
        <f>$C$24*D35*12</f>
        <v>979.00800000000004</v>
      </c>
      <c r="E24" s="12">
        <f t="shared" ref="E24:P24" si="28">$C$24*E35*12</f>
        <v>1004.928</v>
      </c>
      <c r="F24" s="12">
        <f t="shared" si="28"/>
        <v>1015.1040000000002</v>
      </c>
      <c r="G24" s="12">
        <f t="shared" si="28"/>
        <v>614.97600000000011</v>
      </c>
      <c r="H24" s="12">
        <f t="shared" si="28"/>
        <v>621.50400000000002</v>
      </c>
      <c r="I24" s="12">
        <f t="shared" si="28"/>
        <v>640.12799999999993</v>
      </c>
      <c r="J24" s="12">
        <f t="shared" si="28"/>
        <v>623.80799999999999</v>
      </c>
      <c r="K24" s="12">
        <f t="shared" si="28"/>
        <v>628.22399999999993</v>
      </c>
      <c r="L24" s="12">
        <f t="shared" si="28"/>
        <v>974.78399999999999</v>
      </c>
      <c r="M24" s="12">
        <f t="shared" si="28"/>
        <v>995.13599999999997</v>
      </c>
      <c r="N24" s="12">
        <f t="shared" si="28"/>
        <v>627.45600000000002</v>
      </c>
      <c r="O24" s="12">
        <f t="shared" si="28"/>
        <v>627.07200000000012</v>
      </c>
      <c r="P24" s="12">
        <f t="shared" si="28"/>
        <v>636.86400000000003</v>
      </c>
      <c r="Q24" s="42" t="s">
        <v>34</v>
      </c>
      <c r="R24" s="34" t="s">
        <v>4</v>
      </c>
      <c r="S24" s="28">
        <v>0.16</v>
      </c>
      <c r="T24" s="12">
        <f>$S$24*T35*12</f>
        <v>1182.72</v>
      </c>
      <c r="U24" s="30" t="s">
        <v>34</v>
      </c>
      <c r="V24" s="34" t="s">
        <v>4</v>
      </c>
      <c r="W24" s="28">
        <v>0.16</v>
      </c>
      <c r="X24" s="12">
        <f>$W$24*X35*12</f>
        <v>1368</v>
      </c>
      <c r="Y24" s="12">
        <f t="shared" ref="Y24:AP24" si="29">$W$24*Y35*12</f>
        <v>886.84799999999996</v>
      </c>
      <c r="Z24" s="12">
        <f t="shared" si="29"/>
        <v>1178.4960000000001</v>
      </c>
      <c r="AA24" s="12">
        <f t="shared" si="29"/>
        <v>890.49599999999998</v>
      </c>
      <c r="AB24" s="12">
        <f t="shared" si="29"/>
        <v>1176.192</v>
      </c>
      <c r="AC24" s="12">
        <f t="shared" si="29"/>
        <v>883.77600000000007</v>
      </c>
      <c r="AD24" s="12">
        <f t="shared" si="29"/>
        <v>1012.9920000000002</v>
      </c>
      <c r="AE24" s="12">
        <f t="shared" si="29"/>
        <v>797.37600000000009</v>
      </c>
      <c r="AF24" s="12">
        <f t="shared" si="29"/>
        <v>786.81600000000003</v>
      </c>
      <c r="AG24" s="12">
        <f t="shared" si="29"/>
        <v>915.072</v>
      </c>
      <c r="AH24" s="12">
        <f t="shared" si="29"/>
        <v>983.61599999999987</v>
      </c>
      <c r="AI24" s="12">
        <f t="shared" si="29"/>
        <v>1342.848</v>
      </c>
      <c r="AJ24" s="12">
        <f t="shared" si="29"/>
        <v>981.88799999999992</v>
      </c>
      <c r="AK24" s="12">
        <f t="shared" si="29"/>
        <v>1373.76</v>
      </c>
      <c r="AL24" s="12">
        <f t="shared" si="29"/>
        <v>1344</v>
      </c>
      <c r="AM24" s="12">
        <f t="shared" si="29"/>
        <v>1009.5360000000001</v>
      </c>
      <c r="AN24" s="12">
        <f t="shared" si="29"/>
        <v>1343.4240000000002</v>
      </c>
      <c r="AO24" s="12">
        <f t="shared" si="29"/>
        <v>1001.856</v>
      </c>
      <c r="AP24" s="12">
        <f t="shared" si="29"/>
        <v>999.74400000000014</v>
      </c>
      <c r="AQ24" s="30" t="s">
        <v>34</v>
      </c>
      <c r="AR24" s="34" t="s">
        <v>4</v>
      </c>
      <c r="AS24" s="28">
        <v>0.16</v>
      </c>
      <c r="AT24" s="12">
        <f>$AS$24*AT35*12</f>
        <v>1131.4559999999999</v>
      </c>
    </row>
    <row r="25" spans="1:46" s="13" customFormat="1" ht="73.5" customHeight="1" x14ac:dyDescent="0.2">
      <c r="A25" s="30" t="s">
        <v>47</v>
      </c>
      <c r="B25" s="28" t="s">
        <v>3</v>
      </c>
      <c r="C25" s="28">
        <v>1.95</v>
      </c>
      <c r="D25" s="24">
        <f>$C$25*D35*12</f>
        <v>11931.66</v>
      </c>
      <c r="E25" s="24">
        <f t="shared" ref="E25:P25" si="30">$C$25*E35*12</f>
        <v>12247.559999999998</v>
      </c>
      <c r="F25" s="24">
        <f t="shared" si="30"/>
        <v>12371.580000000002</v>
      </c>
      <c r="G25" s="24">
        <f t="shared" si="30"/>
        <v>7495.02</v>
      </c>
      <c r="H25" s="24">
        <f t="shared" si="30"/>
        <v>7574.579999999999</v>
      </c>
      <c r="I25" s="24">
        <f t="shared" si="30"/>
        <v>7801.5599999999995</v>
      </c>
      <c r="J25" s="24">
        <f t="shared" si="30"/>
        <v>7602.66</v>
      </c>
      <c r="K25" s="24">
        <f t="shared" si="30"/>
        <v>7656.48</v>
      </c>
      <c r="L25" s="24">
        <f t="shared" si="30"/>
        <v>11880.18</v>
      </c>
      <c r="M25" s="24">
        <f t="shared" si="30"/>
        <v>12128.219999999998</v>
      </c>
      <c r="N25" s="24">
        <f t="shared" si="30"/>
        <v>7647.12</v>
      </c>
      <c r="O25" s="24">
        <f t="shared" si="30"/>
        <v>7642.4400000000005</v>
      </c>
      <c r="P25" s="24">
        <f t="shared" si="30"/>
        <v>7761.7799999999988</v>
      </c>
      <c r="Q25" s="42" t="s">
        <v>57</v>
      </c>
      <c r="R25" s="28" t="s">
        <v>3</v>
      </c>
      <c r="S25" s="28">
        <v>1.05</v>
      </c>
      <c r="T25" s="24">
        <f>$S$25*T35*12</f>
        <v>7761.6</v>
      </c>
      <c r="U25" s="30" t="s">
        <v>61</v>
      </c>
      <c r="V25" s="28" t="s">
        <v>3</v>
      </c>
      <c r="W25" s="28">
        <v>1.95</v>
      </c>
      <c r="X25" s="24">
        <f>$W$25*X35*12</f>
        <v>16672.5</v>
      </c>
      <c r="Y25" s="24">
        <f t="shared" ref="Y25:AP25" si="31">$W$25*Y35*12</f>
        <v>10808.46</v>
      </c>
      <c r="Z25" s="24">
        <f t="shared" si="31"/>
        <v>14362.919999999998</v>
      </c>
      <c r="AA25" s="24">
        <f t="shared" si="31"/>
        <v>10852.92</v>
      </c>
      <c r="AB25" s="24">
        <f t="shared" si="31"/>
        <v>14334.84</v>
      </c>
      <c r="AC25" s="24">
        <f t="shared" si="31"/>
        <v>10771.02</v>
      </c>
      <c r="AD25" s="24">
        <f t="shared" si="31"/>
        <v>12345.84</v>
      </c>
      <c r="AE25" s="24">
        <f t="shared" si="31"/>
        <v>9718.02</v>
      </c>
      <c r="AF25" s="24">
        <f t="shared" si="31"/>
        <v>9589.32</v>
      </c>
      <c r="AG25" s="24">
        <f t="shared" si="31"/>
        <v>11152.44</v>
      </c>
      <c r="AH25" s="24">
        <f t="shared" si="31"/>
        <v>11987.82</v>
      </c>
      <c r="AI25" s="24">
        <f t="shared" si="31"/>
        <v>16365.96</v>
      </c>
      <c r="AJ25" s="24">
        <f t="shared" si="31"/>
        <v>11966.759999999998</v>
      </c>
      <c r="AK25" s="24">
        <f t="shared" si="31"/>
        <v>16742.699999999997</v>
      </c>
      <c r="AL25" s="24">
        <f t="shared" si="31"/>
        <v>16380</v>
      </c>
      <c r="AM25" s="24">
        <f t="shared" si="31"/>
        <v>12303.72</v>
      </c>
      <c r="AN25" s="24">
        <f t="shared" si="31"/>
        <v>16372.98</v>
      </c>
      <c r="AO25" s="24">
        <f t="shared" si="31"/>
        <v>12210.119999999999</v>
      </c>
      <c r="AP25" s="24">
        <f t="shared" si="31"/>
        <v>12184.380000000001</v>
      </c>
      <c r="AQ25" s="30" t="s">
        <v>61</v>
      </c>
      <c r="AR25" s="28" t="s">
        <v>3</v>
      </c>
      <c r="AS25" s="28">
        <v>1.95</v>
      </c>
      <c r="AT25" s="24">
        <f>$AS$25*AT35*12</f>
        <v>13789.619999999999</v>
      </c>
    </row>
    <row r="26" spans="1:46" s="13" customFormat="1" ht="36" customHeight="1" x14ac:dyDescent="0.2">
      <c r="A26" s="27" t="s">
        <v>2</v>
      </c>
      <c r="B26" s="28"/>
      <c r="C26" s="35">
        <f>SUM(C27:C31)</f>
        <v>6.08</v>
      </c>
      <c r="D26" s="18">
        <f>SUM(D27:D31)</f>
        <v>37202.304000000004</v>
      </c>
      <c r="E26" s="18">
        <f t="shared" ref="E26:P26" si="32">SUM(E27:E31)</f>
        <v>38187.263999999996</v>
      </c>
      <c r="F26" s="18">
        <f t="shared" si="32"/>
        <v>38573.952000000005</v>
      </c>
      <c r="G26" s="18">
        <f t="shared" si="32"/>
        <v>23369.088</v>
      </c>
      <c r="H26" s="18">
        <f t="shared" si="32"/>
        <v>23617.151999999995</v>
      </c>
      <c r="I26" s="18">
        <f t="shared" si="32"/>
        <v>24324.863999999998</v>
      </c>
      <c r="J26" s="18">
        <f t="shared" si="32"/>
        <v>23704.703999999998</v>
      </c>
      <c r="K26" s="18">
        <f t="shared" si="32"/>
        <v>23872.511999999999</v>
      </c>
      <c r="L26" s="18">
        <f t="shared" si="32"/>
        <v>37041.792000000001</v>
      </c>
      <c r="M26" s="18">
        <f t="shared" si="32"/>
        <v>37815.167999999991</v>
      </c>
      <c r="N26" s="18">
        <f t="shared" si="32"/>
        <v>23843.327999999998</v>
      </c>
      <c r="O26" s="18">
        <f t="shared" si="32"/>
        <v>23828.736000000004</v>
      </c>
      <c r="P26" s="18">
        <f t="shared" si="32"/>
        <v>24200.831999999999</v>
      </c>
      <c r="Q26" s="27" t="s">
        <v>2</v>
      </c>
      <c r="R26" s="28"/>
      <c r="S26" s="35">
        <f>SUM(S27:S31)</f>
        <v>8.06</v>
      </c>
      <c r="T26" s="18">
        <f>SUM(T27:T31)</f>
        <v>59579.519999999997</v>
      </c>
      <c r="U26" s="27" t="s">
        <v>2</v>
      </c>
      <c r="V26" s="28"/>
      <c r="W26" s="35">
        <f>SUM(W27:W31)</f>
        <v>6.23</v>
      </c>
      <c r="X26" s="18">
        <f>SUM(X27:X31)</f>
        <v>53266.5</v>
      </c>
      <c r="Y26" s="18">
        <f t="shared" ref="Y26:AP26" si="33">SUM(Y27:Y31)</f>
        <v>34531.644</v>
      </c>
      <c r="Z26" s="18">
        <f t="shared" si="33"/>
        <v>45887.688000000002</v>
      </c>
      <c r="AA26" s="18">
        <f t="shared" si="33"/>
        <v>34673.688000000002</v>
      </c>
      <c r="AB26" s="18">
        <f t="shared" si="33"/>
        <v>45797.976000000002</v>
      </c>
      <c r="AC26" s="18">
        <f t="shared" si="33"/>
        <v>34412.027999999998</v>
      </c>
      <c r="AD26" s="18">
        <f t="shared" si="33"/>
        <v>39443.376000000004</v>
      </c>
      <c r="AE26" s="18">
        <f t="shared" si="33"/>
        <v>31047.828000000001</v>
      </c>
      <c r="AF26" s="18">
        <f t="shared" si="33"/>
        <v>30636.648000000001</v>
      </c>
      <c r="AG26" s="18">
        <f t="shared" si="33"/>
        <v>35630.616000000002</v>
      </c>
      <c r="AH26" s="18">
        <f t="shared" si="33"/>
        <v>38299.548000000003</v>
      </c>
      <c r="AI26" s="18">
        <f t="shared" si="33"/>
        <v>52287.144</v>
      </c>
      <c r="AJ26" s="18">
        <f t="shared" si="33"/>
        <v>38232.263999999996</v>
      </c>
      <c r="AK26" s="18">
        <f t="shared" si="33"/>
        <v>53490.78</v>
      </c>
      <c r="AL26" s="18">
        <f t="shared" si="33"/>
        <v>52332</v>
      </c>
      <c r="AM26" s="18">
        <f t="shared" si="33"/>
        <v>39308.807999999997</v>
      </c>
      <c r="AN26" s="18">
        <f t="shared" si="33"/>
        <v>52309.572</v>
      </c>
      <c r="AO26" s="18">
        <f t="shared" si="33"/>
        <v>39009.767999999996</v>
      </c>
      <c r="AP26" s="18">
        <f t="shared" si="33"/>
        <v>38927.531999999999</v>
      </c>
      <c r="AQ26" s="27" t="s">
        <v>2</v>
      </c>
      <c r="AR26" s="28"/>
      <c r="AS26" s="35">
        <f>SUM(AS27:AS31)</f>
        <v>4.03</v>
      </c>
      <c r="AT26" s="18">
        <f>SUM(AT27:AT31)</f>
        <v>28498.547999999995</v>
      </c>
    </row>
    <row r="27" spans="1:46" s="13" customFormat="1" ht="101.25" customHeight="1" x14ac:dyDescent="0.2">
      <c r="A27" s="30" t="s">
        <v>48</v>
      </c>
      <c r="B27" s="34" t="s">
        <v>49</v>
      </c>
      <c r="C27" s="28">
        <v>1.81</v>
      </c>
      <c r="D27" s="12">
        <f>$C$27*12*D35</f>
        <v>11075.027999999998</v>
      </c>
      <c r="E27" s="12">
        <f t="shared" ref="E27:P27" si="34">$C$27*12*E35</f>
        <v>11368.248</v>
      </c>
      <c r="F27" s="12">
        <f t="shared" si="34"/>
        <v>11483.364</v>
      </c>
      <c r="G27" s="12">
        <f t="shared" si="34"/>
        <v>6956.9160000000002</v>
      </c>
      <c r="H27" s="12">
        <f t="shared" si="34"/>
        <v>7030.7639999999992</v>
      </c>
      <c r="I27" s="12">
        <f t="shared" si="34"/>
        <v>7241.4479999999994</v>
      </c>
      <c r="J27" s="12">
        <f t="shared" si="34"/>
        <v>7056.8279999999995</v>
      </c>
      <c r="K27" s="12">
        <f t="shared" si="34"/>
        <v>7106.7839999999997</v>
      </c>
      <c r="L27" s="12">
        <f t="shared" si="34"/>
        <v>11027.243999999999</v>
      </c>
      <c r="M27" s="12">
        <f t="shared" si="34"/>
        <v>11257.475999999999</v>
      </c>
      <c r="N27" s="12">
        <f t="shared" si="34"/>
        <v>7098.0959999999995</v>
      </c>
      <c r="O27" s="12">
        <f t="shared" si="34"/>
        <v>7093.7520000000004</v>
      </c>
      <c r="P27" s="12">
        <f t="shared" si="34"/>
        <v>7204.5239999999994</v>
      </c>
      <c r="Q27" s="42" t="s">
        <v>58</v>
      </c>
      <c r="R27" s="34" t="s">
        <v>59</v>
      </c>
      <c r="S27" s="28">
        <v>3.65</v>
      </c>
      <c r="T27" s="12">
        <f>$S$27*12*T35</f>
        <v>26980.799999999999</v>
      </c>
      <c r="U27" s="30" t="s">
        <v>62</v>
      </c>
      <c r="V27" s="34" t="s">
        <v>49</v>
      </c>
      <c r="W27" s="28">
        <v>1.81</v>
      </c>
      <c r="X27" s="12">
        <f>$W$27*12*X35</f>
        <v>15475.5</v>
      </c>
      <c r="Y27" s="12">
        <f t="shared" ref="Y27:AP27" si="35">$W$27*12*Y35</f>
        <v>10032.467999999999</v>
      </c>
      <c r="Z27" s="12">
        <f t="shared" si="35"/>
        <v>13331.735999999999</v>
      </c>
      <c r="AA27" s="12">
        <f t="shared" si="35"/>
        <v>10073.735999999999</v>
      </c>
      <c r="AB27" s="12">
        <f t="shared" si="35"/>
        <v>13305.672</v>
      </c>
      <c r="AC27" s="12">
        <f t="shared" si="35"/>
        <v>9997.7160000000003</v>
      </c>
      <c r="AD27" s="12">
        <f t="shared" si="35"/>
        <v>11459.472</v>
      </c>
      <c r="AE27" s="12">
        <f t="shared" si="35"/>
        <v>9020.3159999999989</v>
      </c>
      <c r="AF27" s="12">
        <f t="shared" si="35"/>
        <v>8900.8559999999998</v>
      </c>
      <c r="AG27" s="12">
        <f t="shared" si="35"/>
        <v>10351.752</v>
      </c>
      <c r="AH27" s="12">
        <f t="shared" si="35"/>
        <v>11127.155999999999</v>
      </c>
      <c r="AI27" s="12">
        <f t="shared" si="35"/>
        <v>15190.967999999999</v>
      </c>
      <c r="AJ27" s="12">
        <f t="shared" si="35"/>
        <v>11107.607999999998</v>
      </c>
      <c r="AK27" s="12">
        <f t="shared" si="35"/>
        <v>15540.66</v>
      </c>
      <c r="AL27" s="12">
        <f t="shared" si="35"/>
        <v>15204</v>
      </c>
      <c r="AM27" s="12">
        <f t="shared" si="35"/>
        <v>11420.375999999998</v>
      </c>
      <c r="AN27" s="12">
        <f t="shared" si="35"/>
        <v>15197.484</v>
      </c>
      <c r="AO27" s="12">
        <f t="shared" si="35"/>
        <v>11333.495999999999</v>
      </c>
      <c r="AP27" s="12">
        <f t="shared" si="35"/>
        <v>11309.604000000001</v>
      </c>
      <c r="AQ27" s="30" t="s">
        <v>62</v>
      </c>
      <c r="AR27" s="34" t="s">
        <v>49</v>
      </c>
      <c r="AS27" s="28">
        <v>1.81</v>
      </c>
      <c r="AT27" s="12">
        <f>$AS$27*12*AT35</f>
        <v>12799.595999999998</v>
      </c>
    </row>
    <row r="28" spans="1:46" s="13" customFormat="1" ht="51" customHeight="1" x14ac:dyDescent="0.2">
      <c r="A28" s="32" t="s">
        <v>50</v>
      </c>
      <c r="B28" s="34" t="s">
        <v>51</v>
      </c>
      <c r="C28" s="28">
        <v>1.48</v>
      </c>
      <c r="D28" s="12">
        <f>$C$28*12*D35</f>
        <v>9055.8239999999987</v>
      </c>
      <c r="E28" s="12">
        <f t="shared" ref="E28:P28" si="36">$C$28*12*E35</f>
        <v>9295.5839999999989</v>
      </c>
      <c r="F28" s="12">
        <f t="shared" si="36"/>
        <v>9389.7119999999995</v>
      </c>
      <c r="G28" s="12">
        <f t="shared" si="36"/>
        <v>5688.5279999999993</v>
      </c>
      <c r="H28" s="12">
        <f t="shared" si="36"/>
        <v>5748.9119999999994</v>
      </c>
      <c r="I28" s="12">
        <f t="shared" si="36"/>
        <v>5921.1839999999993</v>
      </c>
      <c r="J28" s="12">
        <f t="shared" si="36"/>
        <v>5770.2239999999993</v>
      </c>
      <c r="K28" s="12">
        <f t="shared" si="36"/>
        <v>5811.0719999999992</v>
      </c>
      <c r="L28" s="12">
        <f t="shared" si="36"/>
        <v>9016.7519999999986</v>
      </c>
      <c r="M28" s="12">
        <f t="shared" si="36"/>
        <v>9205.007999999998</v>
      </c>
      <c r="N28" s="12">
        <f t="shared" si="36"/>
        <v>5803.9679999999998</v>
      </c>
      <c r="O28" s="12">
        <f t="shared" si="36"/>
        <v>5800.4160000000002</v>
      </c>
      <c r="P28" s="12">
        <f t="shared" si="36"/>
        <v>5890.9919999999993</v>
      </c>
      <c r="Q28" s="40" t="s">
        <v>50</v>
      </c>
      <c r="R28" s="34" t="s">
        <v>60</v>
      </c>
      <c r="S28" s="28">
        <v>1.37</v>
      </c>
      <c r="T28" s="12">
        <f>$S$28*12*T35</f>
        <v>10127.040000000001</v>
      </c>
      <c r="U28" s="32" t="s">
        <v>50</v>
      </c>
      <c r="V28" s="34" t="s">
        <v>51</v>
      </c>
      <c r="W28" s="28">
        <v>1.48</v>
      </c>
      <c r="X28" s="12">
        <f>$W$28*12*X35</f>
        <v>12653.999999999998</v>
      </c>
      <c r="Y28" s="12">
        <f t="shared" ref="Y28:AP28" si="37">$W$28*12*Y35</f>
        <v>8203.3439999999991</v>
      </c>
      <c r="Z28" s="12">
        <f t="shared" si="37"/>
        <v>10901.087999999998</v>
      </c>
      <c r="AA28" s="12">
        <f t="shared" si="37"/>
        <v>8237.0879999999997</v>
      </c>
      <c r="AB28" s="12">
        <f t="shared" si="37"/>
        <v>10879.776</v>
      </c>
      <c r="AC28" s="12">
        <f t="shared" si="37"/>
        <v>8174.927999999999</v>
      </c>
      <c r="AD28" s="12">
        <f t="shared" si="37"/>
        <v>9370.1759999999995</v>
      </c>
      <c r="AE28" s="12">
        <f t="shared" si="37"/>
        <v>7375.7279999999992</v>
      </c>
      <c r="AF28" s="12">
        <f t="shared" si="37"/>
        <v>7278.0479999999998</v>
      </c>
      <c r="AG28" s="12">
        <f t="shared" si="37"/>
        <v>8464.4159999999993</v>
      </c>
      <c r="AH28" s="12">
        <f t="shared" si="37"/>
        <v>9098.4479999999985</v>
      </c>
      <c r="AI28" s="12">
        <f t="shared" si="37"/>
        <v>12421.343999999997</v>
      </c>
      <c r="AJ28" s="12">
        <f t="shared" si="37"/>
        <v>9082.4639999999981</v>
      </c>
      <c r="AK28" s="12">
        <f t="shared" si="37"/>
        <v>12707.279999999999</v>
      </c>
      <c r="AL28" s="12">
        <f t="shared" si="37"/>
        <v>12431.999999999998</v>
      </c>
      <c r="AM28" s="12">
        <f t="shared" si="37"/>
        <v>9338.2079999999987</v>
      </c>
      <c r="AN28" s="12">
        <f t="shared" si="37"/>
        <v>12426.671999999999</v>
      </c>
      <c r="AO28" s="12">
        <f t="shared" si="37"/>
        <v>9267.1679999999978</v>
      </c>
      <c r="AP28" s="12">
        <f t="shared" si="37"/>
        <v>9247.6319999999996</v>
      </c>
      <c r="AQ28" s="32" t="s">
        <v>50</v>
      </c>
      <c r="AR28" s="34" t="s">
        <v>51</v>
      </c>
      <c r="AS28" s="28">
        <v>1.48</v>
      </c>
      <c r="AT28" s="12">
        <f>$AS$28*12*AT35</f>
        <v>10465.967999999997</v>
      </c>
    </row>
    <row r="29" spans="1:46" s="13" customFormat="1" ht="24.75" customHeight="1" x14ac:dyDescent="0.2">
      <c r="A29" s="32" t="s">
        <v>52</v>
      </c>
      <c r="B29" s="34" t="s">
        <v>20</v>
      </c>
      <c r="C29" s="28">
        <v>2.0499999999999998</v>
      </c>
      <c r="D29" s="26">
        <f>$C$29*12*D35</f>
        <v>12543.539999999999</v>
      </c>
      <c r="E29" s="26">
        <f t="shared" ref="E29:P29" si="38">$C$29*12*E35</f>
        <v>12875.639999999998</v>
      </c>
      <c r="F29" s="26">
        <f t="shared" si="38"/>
        <v>13006.02</v>
      </c>
      <c r="G29" s="26">
        <f t="shared" si="38"/>
        <v>7879.3799999999992</v>
      </c>
      <c r="H29" s="26">
        <f t="shared" si="38"/>
        <v>7963.0199999999986</v>
      </c>
      <c r="I29" s="26">
        <f t="shared" si="38"/>
        <v>8201.64</v>
      </c>
      <c r="J29" s="26">
        <f t="shared" si="38"/>
        <v>7992.5399999999991</v>
      </c>
      <c r="K29" s="26">
        <f t="shared" si="38"/>
        <v>8049.119999999999</v>
      </c>
      <c r="L29" s="26">
        <f t="shared" si="38"/>
        <v>12489.419999999998</v>
      </c>
      <c r="M29" s="26">
        <f t="shared" si="38"/>
        <v>12750.179999999998</v>
      </c>
      <c r="N29" s="26">
        <f t="shared" si="38"/>
        <v>8039.28</v>
      </c>
      <c r="O29" s="26">
        <f t="shared" si="38"/>
        <v>8034.36</v>
      </c>
      <c r="P29" s="26">
        <f t="shared" si="38"/>
        <v>8159.8199999999988</v>
      </c>
      <c r="Q29" s="40" t="s">
        <v>52</v>
      </c>
      <c r="R29" s="34" t="s">
        <v>20</v>
      </c>
      <c r="S29" s="28">
        <v>2.2999999999999998</v>
      </c>
      <c r="T29" s="26">
        <f>$S$29*12*T35</f>
        <v>17001.599999999999</v>
      </c>
      <c r="U29" s="32" t="s">
        <v>52</v>
      </c>
      <c r="V29" s="34" t="s">
        <v>20</v>
      </c>
      <c r="W29" s="28">
        <v>2.2000000000000002</v>
      </c>
      <c r="X29" s="26">
        <f>$W$29*12*X35</f>
        <v>18810</v>
      </c>
      <c r="Y29" s="26">
        <f t="shared" ref="Y29:AP29" si="39">$W$29*12*Y35</f>
        <v>12194.16</v>
      </c>
      <c r="Z29" s="26">
        <f t="shared" si="39"/>
        <v>16204.32</v>
      </c>
      <c r="AA29" s="26">
        <f t="shared" si="39"/>
        <v>12244.320000000002</v>
      </c>
      <c r="AB29" s="26">
        <f t="shared" si="39"/>
        <v>16172.640000000001</v>
      </c>
      <c r="AC29" s="26">
        <f t="shared" si="39"/>
        <v>12151.920000000002</v>
      </c>
      <c r="AD29" s="26">
        <f t="shared" si="39"/>
        <v>13928.640000000001</v>
      </c>
      <c r="AE29" s="26">
        <f t="shared" si="39"/>
        <v>10963.920000000002</v>
      </c>
      <c r="AF29" s="26">
        <f t="shared" si="39"/>
        <v>10818.720000000001</v>
      </c>
      <c r="AG29" s="26">
        <f t="shared" si="39"/>
        <v>12582.240000000002</v>
      </c>
      <c r="AH29" s="26">
        <f t="shared" si="39"/>
        <v>13524.72</v>
      </c>
      <c r="AI29" s="26">
        <f t="shared" si="39"/>
        <v>18464.16</v>
      </c>
      <c r="AJ29" s="26">
        <f t="shared" si="39"/>
        <v>13500.960000000001</v>
      </c>
      <c r="AK29" s="26">
        <f t="shared" si="39"/>
        <v>18889.2</v>
      </c>
      <c r="AL29" s="26">
        <f t="shared" si="39"/>
        <v>18480</v>
      </c>
      <c r="AM29" s="26">
        <f t="shared" si="39"/>
        <v>13881.12</v>
      </c>
      <c r="AN29" s="26">
        <f t="shared" si="39"/>
        <v>18472.080000000002</v>
      </c>
      <c r="AO29" s="26">
        <f t="shared" si="39"/>
        <v>13775.52</v>
      </c>
      <c r="AP29" s="26">
        <f t="shared" si="39"/>
        <v>13746.480000000003</v>
      </c>
      <c r="AQ29" s="32" t="s">
        <v>52</v>
      </c>
      <c r="AR29" s="34" t="s">
        <v>20</v>
      </c>
      <c r="AS29" s="28">
        <v>0</v>
      </c>
      <c r="AT29" s="26">
        <f>$AS$29*12*AT35</f>
        <v>0</v>
      </c>
    </row>
    <row r="30" spans="1:46" s="13" customFormat="1" ht="39.75" customHeight="1" x14ac:dyDescent="0.2">
      <c r="A30" s="32" t="s">
        <v>53</v>
      </c>
      <c r="B30" s="28" t="s">
        <v>1</v>
      </c>
      <c r="C30" s="28">
        <v>0.36</v>
      </c>
      <c r="D30" s="12">
        <f>$C$30*12*D35</f>
        <v>2202.768</v>
      </c>
      <c r="E30" s="12">
        <f t="shared" ref="E30:P30" si="40">$C$30*12*E35</f>
        <v>2261.0880000000002</v>
      </c>
      <c r="F30" s="12">
        <f t="shared" si="40"/>
        <v>2283.9840000000004</v>
      </c>
      <c r="G30" s="12">
        <f t="shared" si="40"/>
        <v>1383.6960000000001</v>
      </c>
      <c r="H30" s="12">
        <f t="shared" si="40"/>
        <v>1398.384</v>
      </c>
      <c r="I30" s="12">
        <f t="shared" si="40"/>
        <v>1440.288</v>
      </c>
      <c r="J30" s="12">
        <f t="shared" si="40"/>
        <v>1403.568</v>
      </c>
      <c r="K30" s="12">
        <f t="shared" si="40"/>
        <v>1413.5040000000001</v>
      </c>
      <c r="L30" s="12">
        <f t="shared" si="40"/>
        <v>2193.2640000000001</v>
      </c>
      <c r="M30" s="12">
        <f t="shared" si="40"/>
        <v>2239.056</v>
      </c>
      <c r="N30" s="12">
        <f t="shared" si="40"/>
        <v>1411.7760000000001</v>
      </c>
      <c r="O30" s="12">
        <f t="shared" si="40"/>
        <v>1410.9120000000003</v>
      </c>
      <c r="P30" s="12">
        <f t="shared" si="40"/>
        <v>1432.944</v>
      </c>
      <c r="Q30" s="40" t="s">
        <v>53</v>
      </c>
      <c r="R30" s="28" t="s">
        <v>1</v>
      </c>
      <c r="S30" s="28">
        <v>0.36</v>
      </c>
      <c r="T30" s="12">
        <f>$S$30*12*T35</f>
        <v>2661.1200000000003</v>
      </c>
      <c r="U30" s="32" t="s">
        <v>53</v>
      </c>
      <c r="V30" s="28" t="s">
        <v>1</v>
      </c>
      <c r="W30" s="28">
        <v>0.36</v>
      </c>
      <c r="X30" s="12">
        <f>$W$30*12*X35</f>
        <v>3078</v>
      </c>
      <c r="Y30" s="12">
        <f t="shared" ref="Y30:AP30" si="41">$W$30*12*Y35</f>
        <v>1995.4080000000001</v>
      </c>
      <c r="Z30" s="12">
        <f t="shared" si="41"/>
        <v>2651.616</v>
      </c>
      <c r="AA30" s="12">
        <f t="shared" si="41"/>
        <v>2003.6160000000002</v>
      </c>
      <c r="AB30" s="12">
        <f t="shared" si="41"/>
        <v>2646.4320000000002</v>
      </c>
      <c r="AC30" s="12">
        <f t="shared" si="41"/>
        <v>1988.4960000000001</v>
      </c>
      <c r="AD30" s="12">
        <f t="shared" si="41"/>
        <v>2279.2320000000004</v>
      </c>
      <c r="AE30" s="12">
        <f t="shared" si="41"/>
        <v>1794.0960000000002</v>
      </c>
      <c r="AF30" s="12">
        <f t="shared" si="41"/>
        <v>1770.3360000000002</v>
      </c>
      <c r="AG30" s="12">
        <f t="shared" si="41"/>
        <v>2058.9120000000003</v>
      </c>
      <c r="AH30" s="12">
        <f t="shared" si="41"/>
        <v>2213.136</v>
      </c>
      <c r="AI30" s="12">
        <f t="shared" si="41"/>
        <v>3021.4079999999999</v>
      </c>
      <c r="AJ30" s="12">
        <f t="shared" si="41"/>
        <v>2209.248</v>
      </c>
      <c r="AK30" s="12">
        <f t="shared" si="41"/>
        <v>3090.96</v>
      </c>
      <c r="AL30" s="12">
        <f t="shared" si="41"/>
        <v>3024</v>
      </c>
      <c r="AM30" s="12">
        <f t="shared" si="41"/>
        <v>2271.4560000000001</v>
      </c>
      <c r="AN30" s="12">
        <f t="shared" si="41"/>
        <v>3022.7040000000002</v>
      </c>
      <c r="AO30" s="12">
        <f t="shared" si="41"/>
        <v>2254.1759999999999</v>
      </c>
      <c r="AP30" s="12">
        <f t="shared" si="41"/>
        <v>2249.4240000000004</v>
      </c>
      <c r="AQ30" s="32" t="s">
        <v>53</v>
      </c>
      <c r="AR30" s="28" t="s">
        <v>1</v>
      </c>
      <c r="AS30" s="28">
        <v>0.36</v>
      </c>
      <c r="AT30" s="12">
        <f>$AS$30*12*AT35</f>
        <v>2545.7759999999998</v>
      </c>
    </row>
    <row r="31" spans="1:46" s="13" customFormat="1" ht="26.25" customHeight="1" x14ac:dyDescent="0.2">
      <c r="A31" s="32" t="s">
        <v>54</v>
      </c>
      <c r="B31" s="28" t="s">
        <v>35</v>
      </c>
      <c r="C31" s="28">
        <v>0.38</v>
      </c>
      <c r="D31" s="12">
        <f>$C$31*12*D35</f>
        <v>2325.1440000000002</v>
      </c>
      <c r="E31" s="12">
        <f t="shared" ref="E31:P31" si="42">$C$31*12*E35</f>
        <v>2386.7040000000002</v>
      </c>
      <c r="F31" s="12">
        <f t="shared" si="42"/>
        <v>2410.8720000000003</v>
      </c>
      <c r="G31" s="12">
        <f t="shared" si="42"/>
        <v>1460.5680000000002</v>
      </c>
      <c r="H31" s="12">
        <f t="shared" si="42"/>
        <v>1476.0720000000001</v>
      </c>
      <c r="I31" s="12">
        <f t="shared" si="42"/>
        <v>1520.3040000000001</v>
      </c>
      <c r="J31" s="12">
        <f t="shared" si="42"/>
        <v>1481.5440000000001</v>
      </c>
      <c r="K31" s="12">
        <f t="shared" si="42"/>
        <v>1492.0320000000002</v>
      </c>
      <c r="L31" s="12">
        <f t="shared" si="42"/>
        <v>2315.1120000000001</v>
      </c>
      <c r="M31" s="12">
        <f t="shared" si="42"/>
        <v>2363.4479999999999</v>
      </c>
      <c r="N31" s="12">
        <f t="shared" si="42"/>
        <v>1490.2080000000003</v>
      </c>
      <c r="O31" s="12">
        <f t="shared" si="42"/>
        <v>1489.2960000000003</v>
      </c>
      <c r="P31" s="12">
        <f t="shared" si="42"/>
        <v>1512.5520000000001</v>
      </c>
      <c r="Q31" s="40" t="s">
        <v>54</v>
      </c>
      <c r="R31" s="41" t="s">
        <v>35</v>
      </c>
      <c r="S31" s="28">
        <v>0.38</v>
      </c>
      <c r="T31" s="12">
        <f>$S$31*12*T35</f>
        <v>2808.9600000000005</v>
      </c>
      <c r="U31" s="32" t="s">
        <v>54</v>
      </c>
      <c r="V31" s="28" t="s">
        <v>35</v>
      </c>
      <c r="W31" s="28">
        <v>0.38</v>
      </c>
      <c r="X31" s="12">
        <f>$W$31*12*X35</f>
        <v>3249.0000000000005</v>
      </c>
      <c r="Y31" s="12">
        <f t="shared" ref="Y31:AP31" si="43">$W$31*12*Y35</f>
        <v>2106.2640000000001</v>
      </c>
      <c r="Z31" s="12">
        <f t="shared" si="43"/>
        <v>2798.9279999999999</v>
      </c>
      <c r="AA31" s="12">
        <f t="shared" si="43"/>
        <v>2114.9280000000003</v>
      </c>
      <c r="AB31" s="12">
        <f t="shared" si="43"/>
        <v>2793.4560000000006</v>
      </c>
      <c r="AC31" s="12">
        <f t="shared" si="43"/>
        <v>2098.9680000000003</v>
      </c>
      <c r="AD31" s="12">
        <f t="shared" si="43"/>
        <v>2405.8560000000002</v>
      </c>
      <c r="AE31" s="12">
        <f t="shared" si="43"/>
        <v>1893.7680000000003</v>
      </c>
      <c r="AF31" s="12">
        <f t="shared" si="43"/>
        <v>1868.6880000000003</v>
      </c>
      <c r="AG31" s="12">
        <f t="shared" si="43"/>
        <v>2173.2960000000003</v>
      </c>
      <c r="AH31" s="12">
        <f t="shared" si="43"/>
        <v>2336.0880000000002</v>
      </c>
      <c r="AI31" s="12">
        <f t="shared" si="43"/>
        <v>3189.2640000000001</v>
      </c>
      <c r="AJ31" s="12">
        <f t="shared" si="43"/>
        <v>2331.9839999999999</v>
      </c>
      <c r="AK31" s="12">
        <f t="shared" si="43"/>
        <v>3262.6800000000003</v>
      </c>
      <c r="AL31" s="12">
        <f t="shared" si="43"/>
        <v>3192.0000000000005</v>
      </c>
      <c r="AM31" s="12">
        <f t="shared" si="43"/>
        <v>2397.6480000000001</v>
      </c>
      <c r="AN31" s="12">
        <f t="shared" si="43"/>
        <v>3190.6320000000005</v>
      </c>
      <c r="AO31" s="12">
        <f t="shared" si="43"/>
        <v>2379.4079999999999</v>
      </c>
      <c r="AP31" s="12">
        <f t="shared" si="43"/>
        <v>2374.3920000000003</v>
      </c>
      <c r="AQ31" s="32" t="s">
        <v>54</v>
      </c>
      <c r="AR31" s="28" t="s">
        <v>35</v>
      </c>
      <c r="AS31" s="28">
        <v>0.38</v>
      </c>
      <c r="AT31" s="12">
        <f>$AS$31*12*AT35</f>
        <v>2687.2080000000001</v>
      </c>
    </row>
    <row r="32" spans="1:46" s="13" customFormat="1" ht="78.75" customHeight="1" x14ac:dyDescent="0.2">
      <c r="A32" s="36" t="s">
        <v>26</v>
      </c>
      <c r="B32" s="28" t="s">
        <v>29</v>
      </c>
      <c r="C32" s="35">
        <v>2.76</v>
      </c>
      <c r="D32" s="19">
        <f>$C$32*12*D35</f>
        <v>16887.887999999999</v>
      </c>
      <c r="E32" s="19">
        <f t="shared" ref="E32:P32" si="44">$C$32*12*E35</f>
        <v>17335.007999999998</v>
      </c>
      <c r="F32" s="19">
        <f t="shared" si="44"/>
        <v>17510.544000000002</v>
      </c>
      <c r="G32" s="19">
        <f t="shared" si="44"/>
        <v>10608.335999999999</v>
      </c>
      <c r="H32" s="19">
        <f t="shared" si="44"/>
        <v>10720.944</v>
      </c>
      <c r="I32" s="19">
        <f t="shared" si="44"/>
        <v>11042.207999999999</v>
      </c>
      <c r="J32" s="19">
        <f t="shared" si="44"/>
        <v>10760.687999999998</v>
      </c>
      <c r="K32" s="19">
        <f t="shared" si="44"/>
        <v>10836.864</v>
      </c>
      <c r="L32" s="19">
        <f t="shared" si="44"/>
        <v>16815.023999999998</v>
      </c>
      <c r="M32" s="19">
        <f t="shared" si="44"/>
        <v>17166.095999999998</v>
      </c>
      <c r="N32" s="19">
        <f t="shared" si="44"/>
        <v>10823.616</v>
      </c>
      <c r="O32" s="19">
        <f t="shared" si="44"/>
        <v>10816.992</v>
      </c>
      <c r="P32" s="19">
        <f t="shared" si="44"/>
        <v>10985.903999999999</v>
      </c>
      <c r="Q32" s="36" t="s">
        <v>26</v>
      </c>
      <c r="R32" s="28" t="s">
        <v>29</v>
      </c>
      <c r="S32" s="35">
        <v>2.85</v>
      </c>
      <c r="T32" s="19">
        <f>$S$32*12*T35</f>
        <v>21067.200000000001</v>
      </c>
      <c r="U32" s="36" t="s">
        <v>26</v>
      </c>
      <c r="V32" s="28" t="s">
        <v>29</v>
      </c>
      <c r="W32" s="35">
        <v>2.71</v>
      </c>
      <c r="X32" s="19">
        <f>$W$32*12*X35</f>
        <v>23170.499999999996</v>
      </c>
      <c r="Y32" s="19">
        <f t="shared" ref="Y32:AP32" si="45">$W$32*12*Y35</f>
        <v>15020.987999999998</v>
      </c>
      <c r="Z32" s="19">
        <f t="shared" si="45"/>
        <v>19960.775999999994</v>
      </c>
      <c r="AA32" s="19">
        <f t="shared" si="45"/>
        <v>15082.775999999998</v>
      </c>
      <c r="AB32" s="19">
        <f t="shared" si="45"/>
        <v>19921.751999999997</v>
      </c>
      <c r="AC32" s="19">
        <f t="shared" si="45"/>
        <v>14968.955999999998</v>
      </c>
      <c r="AD32" s="19">
        <f t="shared" si="45"/>
        <v>17157.552</v>
      </c>
      <c r="AE32" s="19">
        <f t="shared" si="45"/>
        <v>13505.555999999999</v>
      </c>
      <c r="AF32" s="19">
        <f t="shared" si="45"/>
        <v>13326.695999999998</v>
      </c>
      <c r="AG32" s="19">
        <f t="shared" si="45"/>
        <v>15499.031999999999</v>
      </c>
      <c r="AH32" s="19">
        <f t="shared" si="45"/>
        <v>16659.995999999996</v>
      </c>
      <c r="AI32" s="19">
        <f t="shared" si="45"/>
        <v>22744.487999999998</v>
      </c>
      <c r="AJ32" s="19">
        <f t="shared" si="45"/>
        <v>16630.727999999996</v>
      </c>
      <c r="AK32" s="19">
        <f t="shared" si="45"/>
        <v>23268.059999999998</v>
      </c>
      <c r="AL32" s="19">
        <f t="shared" si="45"/>
        <v>22763.999999999996</v>
      </c>
      <c r="AM32" s="19">
        <f t="shared" si="45"/>
        <v>17099.015999999996</v>
      </c>
      <c r="AN32" s="19">
        <f t="shared" si="45"/>
        <v>22754.243999999999</v>
      </c>
      <c r="AO32" s="19">
        <f t="shared" si="45"/>
        <v>16968.935999999998</v>
      </c>
      <c r="AP32" s="19">
        <f t="shared" si="45"/>
        <v>16933.164000000001</v>
      </c>
      <c r="AQ32" s="36" t="s">
        <v>26</v>
      </c>
      <c r="AR32" s="28" t="s">
        <v>29</v>
      </c>
      <c r="AS32" s="35">
        <v>2.71</v>
      </c>
      <c r="AT32" s="19">
        <f>$AS$32*12*AT35</f>
        <v>19164.035999999996</v>
      </c>
    </row>
    <row r="33" spans="1:74" s="13" customFormat="1" ht="33" customHeight="1" x14ac:dyDescent="0.2">
      <c r="A33" s="36" t="s">
        <v>40</v>
      </c>
      <c r="B33" s="28" t="s">
        <v>29</v>
      </c>
      <c r="C33" s="35">
        <v>0.65</v>
      </c>
      <c r="D33" s="19">
        <f>$C$33*12*D35</f>
        <v>3977.2200000000003</v>
      </c>
      <c r="E33" s="19">
        <f t="shared" ref="E33:P33" si="46">$C$33*12*E35</f>
        <v>4082.52</v>
      </c>
      <c r="F33" s="19">
        <f t="shared" si="46"/>
        <v>4123.8600000000006</v>
      </c>
      <c r="G33" s="19">
        <f t="shared" si="46"/>
        <v>2498.34</v>
      </c>
      <c r="H33" s="19">
        <f t="shared" si="46"/>
        <v>2524.86</v>
      </c>
      <c r="I33" s="19">
        <f t="shared" si="46"/>
        <v>2600.52</v>
      </c>
      <c r="J33" s="19">
        <f t="shared" si="46"/>
        <v>2534.2200000000003</v>
      </c>
      <c r="K33" s="19">
        <f t="shared" si="46"/>
        <v>2552.1600000000003</v>
      </c>
      <c r="L33" s="19">
        <f t="shared" si="46"/>
        <v>3960.0600000000004</v>
      </c>
      <c r="M33" s="19">
        <f t="shared" si="46"/>
        <v>4042.7400000000002</v>
      </c>
      <c r="N33" s="19">
        <f t="shared" si="46"/>
        <v>2549.0400000000004</v>
      </c>
      <c r="O33" s="19">
        <f t="shared" si="46"/>
        <v>2547.4800000000005</v>
      </c>
      <c r="P33" s="19">
        <f t="shared" si="46"/>
        <v>2587.2600000000002</v>
      </c>
      <c r="Q33" s="36" t="s">
        <v>40</v>
      </c>
      <c r="R33" s="28" t="s">
        <v>29</v>
      </c>
      <c r="S33" s="35">
        <v>0.65</v>
      </c>
      <c r="T33" s="19">
        <v>0</v>
      </c>
      <c r="U33" s="36" t="s">
        <v>40</v>
      </c>
      <c r="V33" s="28" t="s">
        <v>29</v>
      </c>
      <c r="W33" s="35">
        <v>0.65</v>
      </c>
      <c r="X33" s="19">
        <f>$W$33*12*X35</f>
        <v>5557.5000000000009</v>
      </c>
      <c r="Y33" s="19">
        <f t="shared" ref="Y33:AP33" si="47">$W$33*12*Y35</f>
        <v>3602.82</v>
      </c>
      <c r="Z33" s="19">
        <v>0</v>
      </c>
      <c r="AA33" s="19">
        <f t="shared" si="47"/>
        <v>3617.6400000000003</v>
      </c>
      <c r="AB33" s="19">
        <f t="shared" si="47"/>
        <v>4778.2800000000007</v>
      </c>
      <c r="AC33" s="19">
        <f t="shared" si="47"/>
        <v>3590.3400000000006</v>
      </c>
      <c r="AD33" s="19">
        <f t="shared" si="47"/>
        <v>4115.2800000000007</v>
      </c>
      <c r="AE33" s="19">
        <f t="shared" si="47"/>
        <v>3239.3400000000006</v>
      </c>
      <c r="AF33" s="19">
        <v>0</v>
      </c>
      <c r="AG33" s="19">
        <f t="shared" si="47"/>
        <v>3717.4800000000005</v>
      </c>
      <c r="AH33" s="19">
        <v>0</v>
      </c>
      <c r="AI33" s="19">
        <f t="shared" si="47"/>
        <v>5455.3200000000006</v>
      </c>
      <c r="AJ33" s="19">
        <f t="shared" si="47"/>
        <v>3988.92</v>
      </c>
      <c r="AK33" s="19">
        <f t="shared" si="47"/>
        <v>5580.9000000000005</v>
      </c>
      <c r="AL33" s="19">
        <f t="shared" si="47"/>
        <v>5460.0000000000009</v>
      </c>
      <c r="AM33" s="19">
        <f t="shared" si="47"/>
        <v>4101.24</v>
      </c>
      <c r="AN33" s="19">
        <f t="shared" si="47"/>
        <v>5457.6600000000008</v>
      </c>
      <c r="AO33" s="19">
        <f t="shared" si="47"/>
        <v>4070.04</v>
      </c>
      <c r="AP33" s="19">
        <f t="shared" si="47"/>
        <v>4061.4600000000009</v>
      </c>
      <c r="AQ33" s="36" t="s">
        <v>40</v>
      </c>
      <c r="AR33" s="28" t="s">
        <v>29</v>
      </c>
      <c r="AS33" s="35">
        <v>0.65</v>
      </c>
      <c r="AT33" s="19">
        <f>$AS$33*12*AT35</f>
        <v>4596.54</v>
      </c>
    </row>
    <row r="34" spans="1:74" s="20" customFormat="1" ht="21.75" customHeight="1" x14ac:dyDescent="0.2">
      <c r="A34" s="39" t="s">
        <v>41</v>
      </c>
      <c r="B34" s="38"/>
      <c r="C34" s="29"/>
      <c r="D34" s="5">
        <f>D33+D32+D26+D22+D14+D9</f>
        <v>140487.64800000002</v>
      </c>
      <c r="E34" s="5">
        <f t="shared" ref="E34:P34" si="48">E33+E32+E26+E22+E14+E9</f>
        <v>144207.16799999998</v>
      </c>
      <c r="F34" s="5">
        <f t="shared" si="48"/>
        <v>145667.42400000003</v>
      </c>
      <c r="G34" s="5">
        <f t="shared" si="48"/>
        <v>88249.055999999997</v>
      </c>
      <c r="H34" s="5">
        <f t="shared" si="48"/>
        <v>89185.823999999993</v>
      </c>
      <c r="I34" s="5">
        <f t="shared" si="48"/>
        <v>91858.368000000002</v>
      </c>
      <c r="J34" s="5">
        <f t="shared" si="48"/>
        <v>89516.447999999989</v>
      </c>
      <c r="K34" s="5">
        <f t="shared" si="48"/>
        <v>90150.144</v>
      </c>
      <c r="L34" s="5">
        <f t="shared" si="48"/>
        <v>139881.50400000002</v>
      </c>
      <c r="M34" s="5">
        <f t="shared" si="48"/>
        <v>142802.01599999997</v>
      </c>
      <c r="N34" s="5">
        <f t="shared" si="48"/>
        <v>90039.935999999987</v>
      </c>
      <c r="O34" s="5">
        <f t="shared" si="48"/>
        <v>89984.832000000024</v>
      </c>
      <c r="P34" s="5">
        <f t="shared" si="48"/>
        <v>91389.983999999997</v>
      </c>
      <c r="Q34" s="39" t="s">
        <v>41</v>
      </c>
      <c r="R34" s="29"/>
      <c r="S34" s="29"/>
      <c r="T34" s="5">
        <f>T33+T32+T26+T22+T14+T9</f>
        <v>173712</v>
      </c>
      <c r="U34" s="39" t="s">
        <v>41</v>
      </c>
      <c r="V34" s="38"/>
      <c r="W34" s="29"/>
      <c r="X34" s="5">
        <f>X33+X32+X26+X22+X14+X9</f>
        <v>197334</v>
      </c>
      <c r="Y34" s="5">
        <f t="shared" ref="Y34:AP34" si="49">Y33+Y32+Y26+Y22+Y14+Y9</f>
        <v>127927.82399999999</v>
      </c>
      <c r="Z34" s="5">
        <f t="shared" si="49"/>
        <v>165210.408</v>
      </c>
      <c r="AA34" s="5">
        <f t="shared" si="49"/>
        <v>128454.04800000001</v>
      </c>
      <c r="AB34" s="5">
        <f t="shared" si="49"/>
        <v>169665.69600000003</v>
      </c>
      <c r="AC34" s="5">
        <f t="shared" si="49"/>
        <v>127484.68799999999</v>
      </c>
      <c r="AD34" s="5">
        <f t="shared" si="49"/>
        <v>146124.09600000002</v>
      </c>
      <c r="AE34" s="5">
        <f t="shared" si="49"/>
        <v>115021.48800000001</v>
      </c>
      <c r="AF34" s="5">
        <f t="shared" si="49"/>
        <v>110301.76800000001</v>
      </c>
      <c r="AG34" s="5">
        <f t="shared" si="49"/>
        <v>131999.136</v>
      </c>
      <c r="AH34" s="5">
        <f t="shared" si="49"/>
        <v>137890.66800000001</v>
      </c>
      <c r="AI34" s="5">
        <f t="shared" si="49"/>
        <v>193705.82399999999</v>
      </c>
      <c r="AJ34" s="5">
        <f t="shared" si="49"/>
        <v>141637.34400000001</v>
      </c>
      <c r="AK34" s="5">
        <f t="shared" si="49"/>
        <v>198164.88</v>
      </c>
      <c r="AL34" s="5">
        <f t="shared" si="49"/>
        <v>193872</v>
      </c>
      <c r="AM34" s="5">
        <f t="shared" si="49"/>
        <v>145625.56799999997</v>
      </c>
      <c r="AN34" s="5">
        <f t="shared" si="49"/>
        <v>193788.91200000001</v>
      </c>
      <c r="AO34" s="5">
        <f t="shared" si="49"/>
        <v>144517.728</v>
      </c>
      <c r="AP34" s="5">
        <f t="shared" si="49"/>
        <v>144213.07200000001</v>
      </c>
      <c r="AQ34" s="39" t="s">
        <v>41</v>
      </c>
      <c r="AR34" s="38"/>
      <c r="AS34" s="29"/>
      <c r="AT34" s="5">
        <f>AT33+AT32+AT26+AT22+AT14+AT9</f>
        <v>139381.23599999998</v>
      </c>
      <c r="AU34" s="50">
        <f>AT34+AP34+AO34+AN34+AM34+AL34+AK34+AJ34+AI34+AG34+AH34+AF34+AE34+AD34+AC34+AB34+AA34+Z34+Y34+X34+T34+P34+O34+N34+M34+L34+K34+J34+I34+H34+G34+F34+E34+D34</f>
        <v>4659452.7359999986</v>
      </c>
      <c r="AV34" s="50">
        <f>AU34/12</f>
        <v>388287.72799999989</v>
      </c>
      <c r="AW34" s="50">
        <f>AV34*5/100</f>
        <v>19414.386399999996</v>
      </c>
    </row>
    <row r="35" spans="1:74" s="2" customFormat="1" ht="24.75" customHeight="1" x14ac:dyDescent="0.2">
      <c r="A35" s="39" t="s">
        <v>42</v>
      </c>
      <c r="B35" s="38"/>
      <c r="C35" s="29"/>
      <c r="D35" s="16">
        <v>509.9</v>
      </c>
      <c r="E35" s="45">
        <v>523.4</v>
      </c>
      <c r="F35" s="45">
        <v>528.70000000000005</v>
      </c>
      <c r="G35" s="45">
        <v>320.3</v>
      </c>
      <c r="H35" s="45">
        <v>323.7</v>
      </c>
      <c r="I35" s="45">
        <v>333.4</v>
      </c>
      <c r="J35" s="45">
        <v>324.89999999999998</v>
      </c>
      <c r="K35" s="45">
        <v>327.2</v>
      </c>
      <c r="L35" s="45">
        <v>507.7</v>
      </c>
      <c r="M35" s="45">
        <v>518.29999999999995</v>
      </c>
      <c r="N35" s="45">
        <v>326.8</v>
      </c>
      <c r="O35" s="45">
        <v>326.60000000000002</v>
      </c>
      <c r="P35" s="45">
        <v>331.7</v>
      </c>
      <c r="Q35" s="39" t="s">
        <v>42</v>
      </c>
      <c r="R35" s="29"/>
      <c r="S35" s="29"/>
      <c r="T35" s="16">
        <v>616</v>
      </c>
      <c r="U35" s="39" t="s">
        <v>42</v>
      </c>
      <c r="V35" s="38"/>
      <c r="W35" s="29"/>
      <c r="X35" s="16">
        <v>712.5</v>
      </c>
      <c r="Y35" s="16">
        <v>461.9</v>
      </c>
      <c r="Z35" s="16">
        <v>613.79999999999995</v>
      </c>
      <c r="AA35" s="16">
        <v>463.8</v>
      </c>
      <c r="AB35" s="16">
        <v>612.6</v>
      </c>
      <c r="AC35" s="16">
        <v>460.3</v>
      </c>
      <c r="AD35" s="16">
        <v>527.6</v>
      </c>
      <c r="AE35" s="16">
        <v>415.3</v>
      </c>
      <c r="AF35" s="16">
        <v>409.8</v>
      </c>
      <c r="AG35" s="16">
        <v>476.6</v>
      </c>
      <c r="AH35" s="16">
        <v>512.29999999999995</v>
      </c>
      <c r="AI35" s="16">
        <v>699.4</v>
      </c>
      <c r="AJ35" s="16">
        <v>511.4</v>
      </c>
      <c r="AK35" s="16">
        <v>715.5</v>
      </c>
      <c r="AL35" s="16">
        <v>700</v>
      </c>
      <c r="AM35" s="16">
        <v>525.79999999999995</v>
      </c>
      <c r="AN35" s="16">
        <v>699.7</v>
      </c>
      <c r="AO35" s="16">
        <v>521.79999999999995</v>
      </c>
      <c r="AP35" s="16">
        <v>520.70000000000005</v>
      </c>
      <c r="AQ35" s="39" t="s">
        <v>42</v>
      </c>
      <c r="AR35" s="38"/>
      <c r="AS35" s="29"/>
      <c r="AT35" s="16">
        <v>589.29999999999995</v>
      </c>
      <c r="AU35" s="50">
        <f>AT35+AP35+AO35+AN35+AM35+AL35+AK35+AJ35+AI35+AG35+AH35+AF35+AE35+AD35+AC35+AB35+AA35+Z35+Y35+X35+T35+P35+O35+N35+M35+L35+K35+J35+I35+H35+G35+F35+E35+D35</f>
        <v>16968.7</v>
      </c>
      <c r="AW35" s="51">
        <f>AU35*70*80/100</f>
        <v>950247.2</v>
      </c>
    </row>
    <row r="36" spans="1:74" s="2" customFormat="1" ht="25.5" customHeight="1" x14ac:dyDescent="0.2">
      <c r="A36" s="37" t="s">
        <v>43</v>
      </c>
      <c r="B36" s="29"/>
      <c r="C36" s="29"/>
      <c r="D36" s="6">
        <f>D34 /12/D35</f>
        <v>22.960000000000004</v>
      </c>
      <c r="E36" s="6">
        <f t="shared" ref="E36:P36" si="50">E34 /12/E35</f>
        <v>22.959999999999997</v>
      </c>
      <c r="F36" s="6">
        <f t="shared" si="50"/>
        <v>22.960000000000004</v>
      </c>
      <c r="G36" s="6">
        <f t="shared" si="50"/>
        <v>22.959999999999997</v>
      </c>
      <c r="H36" s="6">
        <f t="shared" si="50"/>
        <v>22.959999999999997</v>
      </c>
      <c r="I36" s="6">
        <f t="shared" si="50"/>
        <v>22.960000000000004</v>
      </c>
      <c r="J36" s="6">
        <f t="shared" si="50"/>
        <v>22.959999999999997</v>
      </c>
      <c r="K36" s="6">
        <f t="shared" si="50"/>
        <v>22.96</v>
      </c>
      <c r="L36" s="6">
        <f t="shared" si="50"/>
        <v>22.960000000000004</v>
      </c>
      <c r="M36" s="6">
        <f t="shared" si="50"/>
        <v>22.959999999999997</v>
      </c>
      <c r="N36" s="6">
        <f t="shared" si="50"/>
        <v>22.959999999999994</v>
      </c>
      <c r="O36" s="6">
        <f t="shared" si="50"/>
        <v>22.960000000000004</v>
      </c>
      <c r="P36" s="6">
        <f t="shared" si="50"/>
        <v>22.959999999999997</v>
      </c>
      <c r="Q36" s="37" t="s">
        <v>43</v>
      </c>
      <c r="R36" s="29"/>
      <c r="S36" s="29"/>
      <c r="T36" s="6">
        <f>T34 /12/T35</f>
        <v>23.5</v>
      </c>
      <c r="U36" s="37" t="s">
        <v>43</v>
      </c>
      <c r="V36" s="29"/>
      <c r="W36" s="29">
        <f>W14+W22+W26+W32+W9+W33</f>
        <v>23.08</v>
      </c>
      <c r="X36" s="6">
        <f>X34 /12/X35</f>
        <v>23.08</v>
      </c>
      <c r="Y36" s="6">
        <f t="shared" ref="Y36:AP36" si="51">Y34 /12/Y35</f>
        <v>23.080000000000002</v>
      </c>
      <c r="Z36" s="6">
        <f t="shared" si="51"/>
        <v>22.43</v>
      </c>
      <c r="AA36" s="6">
        <f t="shared" si="51"/>
        <v>23.080000000000002</v>
      </c>
      <c r="AB36" s="6">
        <f t="shared" si="51"/>
        <v>23.080000000000002</v>
      </c>
      <c r="AC36" s="6">
        <f t="shared" si="51"/>
        <v>23.08</v>
      </c>
      <c r="AD36" s="6">
        <f t="shared" si="51"/>
        <v>23.080000000000002</v>
      </c>
      <c r="AE36" s="6">
        <f t="shared" si="51"/>
        <v>23.080000000000002</v>
      </c>
      <c r="AF36" s="6">
        <f t="shared" si="51"/>
        <v>22.43</v>
      </c>
      <c r="AG36" s="6">
        <f t="shared" si="51"/>
        <v>23.08</v>
      </c>
      <c r="AH36" s="6">
        <f t="shared" si="51"/>
        <v>22.430000000000003</v>
      </c>
      <c r="AI36" s="6">
        <f t="shared" si="51"/>
        <v>23.080000000000002</v>
      </c>
      <c r="AJ36" s="6">
        <f t="shared" si="51"/>
        <v>23.080000000000002</v>
      </c>
      <c r="AK36" s="6">
        <f t="shared" si="51"/>
        <v>23.080000000000002</v>
      </c>
      <c r="AL36" s="6">
        <f t="shared" si="51"/>
        <v>23.08</v>
      </c>
      <c r="AM36" s="6">
        <f t="shared" si="51"/>
        <v>23.08</v>
      </c>
      <c r="AN36" s="6">
        <f t="shared" si="51"/>
        <v>23.08</v>
      </c>
      <c r="AO36" s="6">
        <f t="shared" si="51"/>
        <v>23.080000000000002</v>
      </c>
      <c r="AP36" s="6">
        <f t="shared" si="51"/>
        <v>23.080000000000002</v>
      </c>
      <c r="AQ36" s="37" t="s">
        <v>43</v>
      </c>
      <c r="AR36" s="29"/>
      <c r="AS36" s="29">
        <f>AS14+AS22+AS26+AS32+AS9+AS33</f>
        <v>19.71</v>
      </c>
      <c r="AT36" s="6">
        <f>AT34 /12/AT35</f>
        <v>19.709999999999997</v>
      </c>
    </row>
    <row r="37" spans="1:74" s="2" customFormat="1" ht="15.75" customHeight="1" x14ac:dyDescent="0.2">
      <c r="A37" s="8"/>
      <c r="B37" s="10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74" s="2" customFormat="1" ht="25.5" customHeight="1" x14ac:dyDescent="0.2">
      <c r="A38" s="8"/>
      <c r="B38" s="10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74" s="13" customFormat="1" ht="12.75" customHeight="1" x14ac:dyDescent="0.2">
      <c r="A39" s="22"/>
      <c r="B39" s="15"/>
      <c r="C39" s="1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74" s="13" customFormat="1" ht="12.75" hidden="1" customHeight="1" x14ac:dyDescent="0.2">
      <c r="A40" s="22"/>
      <c r="B40" s="15"/>
      <c r="C40" s="1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74" s="13" customFormat="1" x14ac:dyDescent="0.2">
      <c r="A41" s="22"/>
      <c r="B41" s="15"/>
      <c r="C41" s="1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74" s="13" customFormat="1" x14ac:dyDescent="0.2">
      <c r="A42" s="22"/>
      <c r="B42" s="15"/>
      <c r="C42" s="1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74" s="1" customFormat="1" x14ac:dyDescent="0.2">
      <c r="A43" s="22" t="s">
        <v>0</v>
      </c>
      <c r="B43" s="15"/>
      <c r="C43" s="1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</row>
    <row r="44" spans="1:74" s="1" customFormat="1" x14ac:dyDescent="0.2">
      <c r="A44" s="22"/>
      <c r="B44" s="15"/>
      <c r="C44" s="1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</row>
  </sheetData>
  <mergeCells count="46">
    <mergeCell ref="B6:B8"/>
    <mergeCell ref="D6:D7"/>
    <mergeCell ref="C7:C8"/>
    <mergeCell ref="H6:H7"/>
    <mergeCell ref="A6:A8"/>
    <mergeCell ref="V6:V8"/>
    <mergeCell ref="X6:X7"/>
    <mergeCell ref="W7:W8"/>
    <mergeCell ref="P6:P7"/>
    <mergeCell ref="L6:L7"/>
    <mergeCell ref="Q6:Q8"/>
    <mergeCell ref="R6:R8"/>
    <mergeCell ref="S7:S8"/>
    <mergeCell ref="AQ6:AQ8"/>
    <mergeCell ref="AR6:AR8"/>
    <mergeCell ref="AT6:AT7"/>
    <mergeCell ref="AS7:AS8"/>
    <mergeCell ref="E6:E7"/>
    <mergeCell ref="F6:F7"/>
    <mergeCell ref="O6:O7"/>
    <mergeCell ref="G6:G7"/>
    <mergeCell ref="M6:M7"/>
    <mergeCell ref="N6:N7"/>
    <mergeCell ref="I6:I7"/>
    <mergeCell ref="J6:J7"/>
    <mergeCell ref="K6:K7"/>
    <mergeCell ref="Y6:Y7"/>
    <mergeCell ref="T6:T7"/>
    <mergeCell ref="U6:U8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O6:AO7"/>
    <mergeCell ref="AP6:AP7"/>
    <mergeCell ref="AJ6:AJ7"/>
    <mergeCell ref="AK6:AK7"/>
    <mergeCell ref="AL6:AL7"/>
    <mergeCell ref="AM6:AM7"/>
    <mergeCell ref="AN6:AN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2018-02-27T11:47:19Z</dcterms:modified>
</cp:coreProperties>
</file>